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<sst xmlns="http://schemas.openxmlformats.org/spreadsheetml/2006/main" count="60" uniqueCount="28">
  <si>
    <t>PGT UK/EU</t>
  </si>
  <si>
    <t>ENG</t>
  </si>
  <si>
    <t>SCIENCE</t>
  </si>
  <si>
    <t>SSH</t>
  </si>
  <si>
    <t>UNIVERSITY TOTAL</t>
  </si>
  <si>
    <t>PGT INTERNATIONAL</t>
  </si>
  <si>
    <t>RESEARCH UK/EU</t>
  </si>
  <si>
    <t>RESEARCH INTERNATIONAL</t>
  </si>
  <si>
    <t>FT</t>
  </si>
  <si>
    <t>PT</t>
  </si>
  <si>
    <t>PGCE</t>
  </si>
  <si>
    <t>DIFFERENCE</t>
  </si>
  <si>
    <t>%</t>
  </si>
  <si>
    <t>LUSAD FOUNDATION UK/EU</t>
  </si>
  <si>
    <t>LUSAD FOUNDATION INT</t>
  </si>
  <si>
    <t>UG (UK/EU &amp; INTERNATIONAL)</t>
  </si>
  <si>
    <t>DIFF. %</t>
  </si>
  <si>
    <t>UCAS analysis of all applications</t>
  </si>
  <si>
    <t>FOUNDATION</t>
  </si>
  <si>
    <t>NOTE:  The above figures, which relate to the 15 January deadline, have been assembled to coincide as far as possible with LU Faculties; they do not include, therefore, all UCAS subject areas.</t>
  </si>
  <si>
    <t>UG INTERNATIONAL</t>
  </si>
  <si>
    <t>SSH (excl. Peterborough)</t>
  </si>
  <si>
    <t>Foundation Year</t>
  </si>
  <si>
    <t>LOUGHBOROUGH UNIVERSITY</t>
  </si>
  <si>
    <t>UNDERGRADUATE (FULL-TIME) AND POSTGRADUATE APPLICATIONS</t>
  </si>
  <si>
    <t>(UK/EU &amp; INTERNATIONAL) FOR 2004 ENTRY</t>
  </si>
  <si>
    <t>UG UK/EU</t>
  </si>
  <si>
    <t>POSITION AT 14 MAY 2004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</si>
</sst>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2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170" fontId="2" fillId="0" borderId="8" xfId="0" applyNumberFormat="1" applyFont="1" applyBorder="1" applyAlignment="1">
      <alignment/>
    </xf>
    <xf numFmtId="170" fontId="3" fillId="0" borderId="8" xfId="0" applyNumberFormat="1" applyFont="1" applyBorder="1" applyAlignment="1">
      <alignment/>
    </xf>
    <xf numFmtId="170" fontId="2" fillId="0" borderId="7" xfId="0" applyNumberFormat="1" applyFont="1" applyBorder="1" applyAlignment="1">
      <alignment/>
    </xf>
    <xf numFmtId="170" fontId="3" fillId="0" borderId="7" xfId="0" applyNumberFormat="1" applyFont="1" applyBorder="1" applyAlignment="1">
      <alignment/>
    </xf>
    <xf numFmtId="170" fontId="2" fillId="0" borderId="18" xfId="0" applyNumberFormat="1" applyFont="1" applyBorder="1" applyAlignment="1">
      <alignment/>
    </xf>
    <xf numFmtId="170" fontId="2" fillId="0" borderId="19" xfId="0" applyNumberFormat="1" applyFont="1" applyBorder="1" applyAlignment="1">
      <alignment/>
    </xf>
    <xf numFmtId="0" fontId="2" fillId="3" borderId="20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0" fontId="2" fillId="3" borderId="26" xfId="0" applyFont="1" applyFill="1" applyBorder="1" applyAlignment="1">
      <alignment/>
    </xf>
    <xf numFmtId="0" fontId="2" fillId="3" borderId="27" xfId="0" applyFont="1" applyFill="1" applyBorder="1" applyAlignment="1">
      <alignment/>
    </xf>
    <xf numFmtId="0" fontId="2" fillId="3" borderId="28" xfId="0" applyFont="1" applyFill="1" applyBorder="1" applyAlignment="1">
      <alignment/>
    </xf>
    <xf numFmtId="0" fontId="2" fillId="3" borderId="29" xfId="0" applyFont="1" applyFill="1" applyBorder="1" applyAlignment="1">
      <alignment/>
    </xf>
    <xf numFmtId="0" fontId="2" fillId="3" borderId="30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5" xfId="0" applyFont="1" applyBorder="1" applyAlignment="1">
      <alignment/>
    </xf>
    <xf numFmtId="170" fontId="2" fillId="0" borderId="9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170" fontId="2" fillId="0" borderId="3" xfId="0" applyNumberFormat="1" applyFont="1" applyBorder="1" applyAlignment="1">
      <alignment/>
    </xf>
    <xf numFmtId="0" fontId="1" fillId="2" borderId="0" xfId="0" applyFont="1" applyFill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70" fontId="2" fillId="0" borderId="0" xfId="0" applyNumberFormat="1" applyFont="1" applyBorder="1" applyAlignment="1">
      <alignment/>
    </xf>
    <xf numFmtId="170" fontId="2" fillId="0" borderId="8" xfId="0" applyNumberFormat="1" applyFont="1" applyBorder="1" applyAlignment="1">
      <alignment/>
    </xf>
    <xf numFmtId="170" fontId="2" fillId="0" borderId="5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170" fontId="3" fillId="0" borderId="36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" fillId="0" borderId="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9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3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70" fontId="2" fillId="0" borderId="36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170" fontId="2" fillId="0" borderId="32" xfId="0" applyNumberFormat="1" applyFont="1" applyBorder="1" applyAlignment="1">
      <alignment/>
    </xf>
    <xf numFmtId="170" fontId="2" fillId="0" borderId="3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43">
      <selection activeCell="A38" sqref="A38"/>
    </sheetView>
  </sheetViews>
  <sheetFormatPr defaultColWidth="9.140625" defaultRowHeight="12.75"/>
  <cols>
    <col min="1" max="1" width="25.28125" style="1" bestFit="1" customWidth="1"/>
    <col min="2" max="8" width="9.140625" style="1" customWidth="1"/>
    <col min="9" max="9" width="10.00390625" style="1" customWidth="1"/>
    <col min="10" max="16384" width="9.140625" style="1" customWidth="1"/>
  </cols>
  <sheetData>
    <row r="1" spans="1:9" ht="12">
      <c r="A1" s="17"/>
      <c r="B1" s="17"/>
      <c r="C1" s="17"/>
      <c r="D1" s="17"/>
      <c r="E1" s="17"/>
      <c r="F1" s="17"/>
      <c r="G1" s="17"/>
      <c r="H1" s="17"/>
      <c r="I1" s="17"/>
    </row>
    <row r="2" spans="1:9" ht="12.75">
      <c r="A2" s="52" t="s">
        <v>23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2" t="s">
        <v>24</v>
      </c>
      <c r="B3" s="52"/>
      <c r="C3" s="52"/>
      <c r="D3" s="52"/>
      <c r="E3" s="52"/>
      <c r="F3" s="52"/>
      <c r="G3" s="52"/>
      <c r="H3" s="52"/>
      <c r="I3" s="52"/>
    </row>
    <row r="4" spans="1:9" ht="12.75">
      <c r="A4" s="52" t="s">
        <v>25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2" t="s">
        <v>27</v>
      </c>
      <c r="B5" s="52"/>
      <c r="C5" s="52"/>
      <c r="D5" s="52"/>
      <c r="E5" s="52"/>
      <c r="F5" s="52"/>
      <c r="G5" s="52"/>
      <c r="H5" s="52"/>
      <c r="I5" s="52"/>
    </row>
    <row r="6" spans="1:9" ht="12.75" thickBot="1">
      <c r="A6" s="17"/>
      <c r="B6" s="17"/>
      <c r="C6" s="17"/>
      <c r="D6" s="17"/>
      <c r="E6" s="17"/>
      <c r="F6" s="17"/>
      <c r="G6" s="17"/>
      <c r="H6" s="17"/>
      <c r="I6" s="17"/>
    </row>
    <row r="7" spans="1:9" ht="12.75" thickBot="1">
      <c r="A7" s="2"/>
      <c r="B7" s="53">
        <v>2003</v>
      </c>
      <c r="C7" s="54"/>
      <c r="D7" s="55">
        <v>2004</v>
      </c>
      <c r="E7" s="55"/>
      <c r="F7" s="53" t="s">
        <v>11</v>
      </c>
      <c r="G7" s="54"/>
      <c r="H7" s="55" t="s">
        <v>12</v>
      </c>
      <c r="I7" s="56"/>
    </row>
    <row r="8" spans="1:9" ht="12">
      <c r="A8" s="3" t="s">
        <v>26</v>
      </c>
      <c r="B8" s="77"/>
      <c r="C8" s="78"/>
      <c r="D8" s="67"/>
      <c r="E8" s="67"/>
      <c r="F8" s="77"/>
      <c r="G8" s="78"/>
      <c r="H8" s="67"/>
      <c r="I8" s="68"/>
    </row>
    <row r="9" spans="1:9" ht="12">
      <c r="A9" s="4" t="s">
        <v>1</v>
      </c>
      <c r="B9" s="69">
        <v>3189</v>
      </c>
      <c r="C9" s="70"/>
      <c r="D9" s="65">
        <v>3502</v>
      </c>
      <c r="E9" s="65"/>
      <c r="F9" s="69">
        <f>SUM(D9-B9)</f>
        <v>313</v>
      </c>
      <c r="G9" s="70"/>
      <c r="H9" s="57">
        <f>SUM((D9-B9)*100/B9)</f>
        <v>9.814989024772656</v>
      </c>
      <c r="I9" s="58"/>
    </row>
    <row r="10" spans="1:9" ht="12">
      <c r="A10" s="4" t="s">
        <v>2</v>
      </c>
      <c r="B10" s="69">
        <v>3277</v>
      </c>
      <c r="C10" s="70"/>
      <c r="D10" s="65">
        <v>3337</v>
      </c>
      <c r="E10" s="65"/>
      <c r="F10" s="69">
        <f>SUM(D10-B10)</f>
        <v>60</v>
      </c>
      <c r="G10" s="70"/>
      <c r="H10" s="57">
        <f>SUM((D10-B10)*100/B10)</f>
        <v>1.83094293561184</v>
      </c>
      <c r="I10" s="58"/>
    </row>
    <row r="11" spans="1:9" ht="12">
      <c r="A11" s="4" t="s">
        <v>21</v>
      </c>
      <c r="B11" s="69">
        <v>10007</v>
      </c>
      <c r="C11" s="70"/>
      <c r="D11" s="65">
        <v>10028</v>
      </c>
      <c r="E11" s="65"/>
      <c r="F11" s="69">
        <f>SUM(D11-B11)</f>
        <v>21</v>
      </c>
      <c r="G11" s="70"/>
      <c r="H11" s="57">
        <f>SUM((D11-B11)*100/B11)</f>
        <v>0.2098531028280204</v>
      </c>
      <c r="I11" s="58"/>
    </row>
    <row r="12" spans="1:9" ht="12.75" thickBot="1">
      <c r="A12" s="14" t="s">
        <v>22</v>
      </c>
      <c r="B12" s="71">
        <v>263</v>
      </c>
      <c r="C12" s="72"/>
      <c r="D12" s="79">
        <v>263</v>
      </c>
      <c r="E12" s="79"/>
      <c r="F12" s="71">
        <f>SUM(D12-B12)</f>
        <v>0</v>
      </c>
      <c r="G12" s="72"/>
      <c r="H12" s="59">
        <f>SUM((D12-B12)*100/B12)</f>
        <v>0</v>
      </c>
      <c r="I12" s="60"/>
    </row>
    <row r="13" spans="1:9" ht="12">
      <c r="A13" s="5" t="s">
        <v>4</v>
      </c>
      <c r="B13" s="75">
        <f>SUM(B9:C12)</f>
        <v>16736</v>
      </c>
      <c r="C13" s="76"/>
      <c r="D13" s="75">
        <f>SUM(D9:E12)</f>
        <v>17130</v>
      </c>
      <c r="E13" s="76"/>
      <c r="F13" s="75">
        <f>SUM(D13-B13)</f>
        <v>394</v>
      </c>
      <c r="G13" s="76"/>
      <c r="H13" s="63">
        <f>SUM((D13-B13)*100/B13)</f>
        <v>2.354206500956023</v>
      </c>
      <c r="I13" s="64"/>
    </row>
    <row r="14" spans="1:9" ht="12">
      <c r="A14" s="36"/>
      <c r="B14" s="37"/>
      <c r="C14" s="38"/>
      <c r="D14" s="39"/>
      <c r="E14" s="39"/>
      <c r="F14" s="37"/>
      <c r="G14" s="38"/>
      <c r="H14" s="39"/>
      <c r="I14" s="40"/>
    </row>
    <row r="15" spans="1:9" ht="12">
      <c r="A15" s="5" t="s">
        <v>20</v>
      </c>
      <c r="B15" s="69"/>
      <c r="C15" s="70"/>
      <c r="D15" s="65"/>
      <c r="E15" s="65"/>
      <c r="F15" s="69"/>
      <c r="G15" s="70"/>
      <c r="H15" s="65"/>
      <c r="I15" s="66"/>
    </row>
    <row r="16" spans="1:9" ht="12">
      <c r="A16" s="4" t="s">
        <v>1</v>
      </c>
      <c r="B16" s="69">
        <v>682</v>
      </c>
      <c r="C16" s="70"/>
      <c r="D16" s="65">
        <v>1059</v>
      </c>
      <c r="E16" s="65"/>
      <c r="F16" s="69">
        <f>SUM(D16-B16)</f>
        <v>377</v>
      </c>
      <c r="G16" s="70"/>
      <c r="H16" s="57">
        <f>SUM((D16-B16)*100/B16)</f>
        <v>55.27859237536657</v>
      </c>
      <c r="I16" s="58"/>
    </row>
    <row r="17" spans="1:9" ht="12">
      <c r="A17" s="4" t="s">
        <v>2</v>
      </c>
      <c r="B17" s="69">
        <v>317</v>
      </c>
      <c r="C17" s="70"/>
      <c r="D17" s="65">
        <v>471</v>
      </c>
      <c r="E17" s="65"/>
      <c r="F17" s="69">
        <f>SUM(D17-B17)</f>
        <v>154</v>
      </c>
      <c r="G17" s="70"/>
      <c r="H17" s="57">
        <f>SUM((D17-B17)*100/B17)</f>
        <v>48.58044164037855</v>
      </c>
      <c r="I17" s="58"/>
    </row>
    <row r="18" spans="1:9" ht="12">
      <c r="A18" s="4" t="s">
        <v>21</v>
      </c>
      <c r="B18" s="69">
        <v>900</v>
      </c>
      <c r="C18" s="70"/>
      <c r="D18" s="65">
        <v>1326</v>
      </c>
      <c r="E18" s="65"/>
      <c r="F18" s="69">
        <f>SUM(D18-B18)</f>
        <v>426</v>
      </c>
      <c r="G18" s="70"/>
      <c r="H18" s="57">
        <f>SUM((D18-B18)*100/B18)</f>
        <v>47.333333333333336</v>
      </c>
      <c r="I18" s="58"/>
    </row>
    <row r="19" spans="1:9" ht="12.75" thickBot="1">
      <c r="A19" s="14" t="s">
        <v>22</v>
      </c>
      <c r="B19" s="71">
        <v>60</v>
      </c>
      <c r="C19" s="72"/>
      <c r="D19" s="79">
        <v>52</v>
      </c>
      <c r="E19" s="79"/>
      <c r="F19" s="71">
        <f>SUM(D19-B19)</f>
        <v>-8</v>
      </c>
      <c r="G19" s="72"/>
      <c r="H19" s="59">
        <f>SUM((D19-B19)*100/B19)</f>
        <v>-13.333333333333334</v>
      </c>
      <c r="I19" s="60"/>
    </row>
    <row r="20" spans="1:9" ht="12.75" thickBot="1">
      <c r="A20" s="6" t="s">
        <v>4</v>
      </c>
      <c r="B20" s="73">
        <f>SUM(B16:C19)</f>
        <v>1959</v>
      </c>
      <c r="C20" s="74"/>
      <c r="D20" s="73">
        <f>SUM(D16:E19)</f>
        <v>2908</v>
      </c>
      <c r="E20" s="74"/>
      <c r="F20" s="73">
        <f>SUM(D20-B20)</f>
        <v>949</v>
      </c>
      <c r="G20" s="74"/>
      <c r="H20" s="61">
        <f>SUM((D20-B20)*100/B20)</f>
        <v>48.4430832057172</v>
      </c>
      <c r="I20" s="62"/>
    </row>
    <row r="21" spans="1:9" ht="12.75" thickBot="1">
      <c r="A21" s="7"/>
      <c r="B21" s="7"/>
      <c r="C21" s="7"/>
      <c r="D21" s="7"/>
      <c r="E21" s="7"/>
      <c r="F21" s="7"/>
      <c r="G21" s="7"/>
      <c r="H21" s="7"/>
      <c r="I21" s="7"/>
    </row>
    <row r="22" spans="1:9" ht="12">
      <c r="A22" s="3" t="s">
        <v>15</v>
      </c>
      <c r="B22" s="77"/>
      <c r="C22" s="78"/>
      <c r="D22" s="67"/>
      <c r="E22" s="67"/>
      <c r="F22" s="26"/>
      <c r="G22" s="80" t="s">
        <v>17</v>
      </c>
      <c r="H22" s="67"/>
      <c r="I22" s="68"/>
    </row>
    <row r="23" spans="1:9" ht="12">
      <c r="A23" s="4"/>
      <c r="B23" s="82">
        <v>2003</v>
      </c>
      <c r="C23" s="83"/>
      <c r="D23" s="81">
        <v>2004</v>
      </c>
      <c r="E23" s="81"/>
      <c r="F23" s="8" t="s">
        <v>16</v>
      </c>
      <c r="G23" s="27">
        <v>2003</v>
      </c>
      <c r="H23" s="9">
        <v>2004</v>
      </c>
      <c r="I23" s="10" t="s">
        <v>16</v>
      </c>
    </row>
    <row r="24" spans="1:9" ht="12">
      <c r="A24" s="4" t="s">
        <v>1</v>
      </c>
      <c r="B24" s="69">
        <f>SUM(B9+B16)</f>
        <v>3871</v>
      </c>
      <c r="C24" s="70"/>
      <c r="D24" s="65">
        <f>SUM(D9+D16)</f>
        <v>4561</v>
      </c>
      <c r="E24" s="65"/>
      <c r="F24" s="34">
        <f>SUM((D24-B24)*100/B24)</f>
        <v>17.82485145957117</v>
      </c>
      <c r="G24" s="51">
        <v>120524</v>
      </c>
      <c r="H24" s="11">
        <v>123795</v>
      </c>
      <c r="I24" s="13">
        <v>2.7</v>
      </c>
    </row>
    <row r="25" spans="1:9" ht="12">
      <c r="A25" s="4" t="s">
        <v>2</v>
      </c>
      <c r="B25" s="69">
        <f>SUM(B10+B17)</f>
        <v>3594</v>
      </c>
      <c r="C25" s="70"/>
      <c r="D25" s="65">
        <f>SUM(D10+D17)</f>
        <v>3808</v>
      </c>
      <c r="E25" s="65"/>
      <c r="F25" s="34">
        <f>SUM((D25-B25)*100/B25)</f>
        <v>5.954368391764051</v>
      </c>
      <c r="G25" s="4">
        <v>298198</v>
      </c>
      <c r="H25" s="11">
        <v>282157</v>
      </c>
      <c r="I25" s="13">
        <v>-5.4</v>
      </c>
    </row>
    <row r="26" spans="1:9" ht="12">
      <c r="A26" s="4" t="s">
        <v>3</v>
      </c>
      <c r="B26" s="69">
        <f>SUM(B11+B18)</f>
        <v>10907</v>
      </c>
      <c r="C26" s="70"/>
      <c r="D26" s="65">
        <f>SUM(D11+D18)</f>
        <v>11354</v>
      </c>
      <c r="E26" s="65"/>
      <c r="F26" s="34">
        <f>SUM((D26-B26)*100/B26)</f>
        <v>4.098285504721738</v>
      </c>
      <c r="G26" s="4">
        <v>487062</v>
      </c>
      <c r="H26" s="11">
        <v>489106</v>
      </c>
      <c r="I26" s="13">
        <v>0.4</v>
      </c>
    </row>
    <row r="27" spans="1:9" ht="12.75" thickBot="1">
      <c r="A27" s="14" t="s">
        <v>18</v>
      </c>
      <c r="B27" s="71">
        <f>SUM(B12+B19)</f>
        <v>323</v>
      </c>
      <c r="C27" s="72"/>
      <c r="D27" s="79">
        <f>SUM(D12+D19)</f>
        <v>315</v>
      </c>
      <c r="E27" s="79"/>
      <c r="F27" s="35">
        <f>SUM((D27-B27)*100/B27)</f>
        <v>-2.476780185758514</v>
      </c>
      <c r="G27" s="14"/>
      <c r="H27" s="15"/>
      <c r="I27" s="16"/>
    </row>
    <row r="28" spans="1:9" ht="17.25" customHeight="1">
      <c r="A28" s="17"/>
      <c r="B28" s="17"/>
      <c r="C28" s="17"/>
      <c r="D28" s="17"/>
      <c r="E28" s="17"/>
      <c r="F28" s="17"/>
      <c r="G28" s="84" t="s">
        <v>19</v>
      </c>
      <c r="H28" s="85"/>
      <c r="I28" s="86"/>
    </row>
    <row r="29" spans="1:9" ht="12">
      <c r="A29" s="17"/>
      <c r="B29" s="17"/>
      <c r="C29" s="17"/>
      <c r="D29" s="17"/>
      <c r="E29" s="17"/>
      <c r="F29" s="17"/>
      <c r="G29" s="87"/>
      <c r="H29" s="88"/>
      <c r="I29" s="89"/>
    </row>
    <row r="30" spans="1:9" ht="14.25" customHeight="1">
      <c r="A30" s="17"/>
      <c r="B30" s="17"/>
      <c r="C30" s="17"/>
      <c r="D30" s="17"/>
      <c r="E30" s="17"/>
      <c r="F30" s="17"/>
      <c r="G30" s="87"/>
      <c r="H30" s="88"/>
      <c r="I30" s="89"/>
    </row>
    <row r="31" spans="1:9" ht="12">
      <c r="A31" s="17"/>
      <c r="B31" s="17"/>
      <c r="C31" s="17"/>
      <c r="D31" s="17"/>
      <c r="E31" s="17"/>
      <c r="F31" s="17"/>
      <c r="G31" s="87"/>
      <c r="H31" s="88"/>
      <c r="I31" s="89"/>
    </row>
    <row r="32" spans="1:9" ht="18" customHeight="1" thickBot="1">
      <c r="A32" s="17"/>
      <c r="B32" s="17"/>
      <c r="C32" s="17"/>
      <c r="D32" s="17"/>
      <c r="E32" s="17"/>
      <c r="F32" s="17"/>
      <c r="G32" s="90"/>
      <c r="H32" s="91"/>
      <c r="I32" s="92"/>
    </row>
    <row r="33" spans="1:9" ht="12.75" thickBot="1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12.75" thickBot="1">
      <c r="A34" s="2"/>
      <c r="B34" s="53">
        <v>2003</v>
      </c>
      <c r="C34" s="54"/>
      <c r="D34" s="55">
        <v>2004</v>
      </c>
      <c r="E34" s="55"/>
      <c r="F34" s="53" t="s">
        <v>11</v>
      </c>
      <c r="G34" s="54"/>
      <c r="H34" s="53" t="s">
        <v>12</v>
      </c>
      <c r="I34" s="56"/>
    </row>
    <row r="35" spans="1:9" ht="12">
      <c r="A35" s="5" t="s">
        <v>13</v>
      </c>
      <c r="B35" s="69">
        <v>437</v>
      </c>
      <c r="C35" s="70"/>
      <c r="D35" s="65">
        <v>441</v>
      </c>
      <c r="E35" s="65"/>
      <c r="F35" s="77">
        <f>SUM(D35-B35)</f>
        <v>4</v>
      </c>
      <c r="G35" s="78"/>
      <c r="H35" s="57">
        <f>SUM((D35-B35)*100/B35)</f>
        <v>0.9153318077803204</v>
      </c>
      <c r="I35" s="58"/>
    </row>
    <row r="36" spans="1:9" ht="12.75" thickBot="1">
      <c r="A36" s="6" t="s">
        <v>14</v>
      </c>
      <c r="B36" s="71">
        <v>39</v>
      </c>
      <c r="C36" s="72"/>
      <c r="D36" s="79">
        <v>70</v>
      </c>
      <c r="E36" s="79"/>
      <c r="F36" s="71">
        <f>SUM(D36-B36)</f>
        <v>31</v>
      </c>
      <c r="G36" s="72"/>
      <c r="H36" s="93">
        <f>SUM((D36-B36)*100/B36)</f>
        <v>79.48717948717949</v>
      </c>
      <c r="I36" s="60"/>
    </row>
    <row r="37" spans="1:9" ht="12.75" thickBot="1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12.75" thickBot="1">
      <c r="A38" s="19" t="s">
        <v>10</v>
      </c>
      <c r="B38" s="94">
        <f>136+38+41</f>
        <v>215</v>
      </c>
      <c r="C38" s="94"/>
      <c r="D38" s="95">
        <f>119+44+43</f>
        <v>206</v>
      </c>
      <c r="E38" s="96"/>
      <c r="F38" s="94">
        <f>SUM(D38-B38)</f>
        <v>-9</v>
      </c>
      <c r="G38" s="94"/>
      <c r="H38" s="97">
        <f>SUM((D38-B38)*100/B38)</f>
        <v>-4.186046511627907</v>
      </c>
      <c r="I38" s="98"/>
    </row>
    <row r="39" spans="1:9" ht="12.75" thickBot="1">
      <c r="A39" s="20"/>
      <c r="B39" s="17"/>
      <c r="C39" s="17"/>
      <c r="D39" s="17"/>
      <c r="E39" s="17"/>
      <c r="F39" s="17"/>
      <c r="G39" s="17"/>
      <c r="H39" s="17"/>
      <c r="I39" s="17"/>
    </row>
    <row r="40" spans="1:9" ht="12">
      <c r="A40" s="21" t="s">
        <v>0</v>
      </c>
      <c r="B40" s="18" t="s">
        <v>8</v>
      </c>
      <c r="C40" s="22" t="s">
        <v>9</v>
      </c>
      <c r="D40" s="18" t="s">
        <v>8</v>
      </c>
      <c r="E40" s="22" t="s">
        <v>9</v>
      </c>
      <c r="F40" s="18" t="s">
        <v>8</v>
      </c>
      <c r="G40" s="22" t="s">
        <v>9</v>
      </c>
      <c r="H40" s="18" t="s">
        <v>8</v>
      </c>
      <c r="I40" s="23" t="s">
        <v>9</v>
      </c>
    </row>
    <row r="41" spans="1:9" ht="12">
      <c r="A41" s="24" t="s">
        <v>1</v>
      </c>
      <c r="B41" s="12">
        <v>118</v>
      </c>
      <c r="C41" s="11">
        <v>21</v>
      </c>
      <c r="D41" s="12">
        <v>132</v>
      </c>
      <c r="E41" s="11">
        <v>7</v>
      </c>
      <c r="F41" s="12">
        <f aca="true" t="shared" si="0" ref="F41:G43">SUM(D41-B41)</f>
        <v>14</v>
      </c>
      <c r="G41" s="11">
        <f t="shared" si="0"/>
        <v>-14</v>
      </c>
      <c r="H41" s="32">
        <f aca="true" t="shared" si="1" ref="H41:I44">SUM(D41-B41)*100/B41</f>
        <v>11.864406779661017</v>
      </c>
      <c r="I41" s="30">
        <f t="shared" si="1"/>
        <v>-66.66666666666667</v>
      </c>
    </row>
    <row r="42" spans="1:9" ht="12">
      <c r="A42" s="24" t="s">
        <v>2</v>
      </c>
      <c r="B42" s="12">
        <v>136</v>
      </c>
      <c r="C42" s="11">
        <v>18</v>
      </c>
      <c r="D42" s="12">
        <v>149</v>
      </c>
      <c r="E42" s="11">
        <v>10</v>
      </c>
      <c r="F42" s="12">
        <f t="shared" si="0"/>
        <v>13</v>
      </c>
      <c r="G42" s="11">
        <f t="shared" si="0"/>
        <v>-8</v>
      </c>
      <c r="H42" s="32">
        <f t="shared" si="1"/>
        <v>9.558823529411764</v>
      </c>
      <c r="I42" s="30">
        <f t="shared" si="1"/>
        <v>-44.44444444444444</v>
      </c>
    </row>
    <row r="43" spans="1:9" ht="12.75" thickBot="1">
      <c r="A43" s="47" t="s">
        <v>3</v>
      </c>
      <c r="B43" s="48">
        <v>439</v>
      </c>
      <c r="C43" s="15">
        <v>50</v>
      </c>
      <c r="D43" s="48">
        <v>502</v>
      </c>
      <c r="E43" s="15">
        <v>51</v>
      </c>
      <c r="F43" s="48">
        <f t="shared" si="0"/>
        <v>63</v>
      </c>
      <c r="G43" s="15">
        <f t="shared" si="0"/>
        <v>1</v>
      </c>
      <c r="H43" s="49">
        <f t="shared" si="1"/>
        <v>14.350797266514807</v>
      </c>
      <c r="I43" s="50">
        <f t="shared" si="1"/>
        <v>2</v>
      </c>
    </row>
    <row r="44" spans="1:9" ht="12">
      <c r="A44" s="25" t="s">
        <v>4</v>
      </c>
      <c r="B44" s="28">
        <f aca="true" t="shared" si="2" ref="B44:G44">SUM(B41:B43)</f>
        <v>693</v>
      </c>
      <c r="C44" s="29">
        <f t="shared" si="2"/>
        <v>89</v>
      </c>
      <c r="D44" s="28">
        <f t="shared" si="2"/>
        <v>783</v>
      </c>
      <c r="E44" s="29">
        <f t="shared" si="2"/>
        <v>68</v>
      </c>
      <c r="F44" s="28">
        <f t="shared" si="2"/>
        <v>90</v>
      </c>
      <c r="G44" s="29">
        <f t="shared" si="2"/>
        <v>-21</v>
      </c>
      <c r="H44" s="33">
        <f t="shared" si="1"/>
        <v>12.987012987012987</v>
      </c>
      <c r="I44" s="31">
        <f t="shared" si="1"/>
        <v>-23.59550561797753</v>
      </c>
    </row>
    <row r="45" spans="1:9" ht="12">
      <c r="A45" s="41"/>
      <c r="B45" s="39"/>
      <c r="C45" s="42"/>
      <c r="D45" s="39"/>
      <c r="E45" s="42"/>
      <c r="F45" s="39"/>
      <c r="G45" s="42"/>
      <c r="H45" s="42"/>
      <c r="I45" s="40"/>
    </row>
    <row r="46" spans="1:9" ht="12">
      <c r="A46" s="25" t="s">
        <v>5</v>
      </c>
      <c r="B46" s="12"/>
      <c r="C46" s="11"/>
      <c r="D46" s="12"/>
      <c r="E46" s="11"/>
      <c r="F46" s="12"/>
      <c r="G46" s="11"/>
      <c r="H46" s="11"/>
      <c r="I46" s="13"/>
    </row>
    <row r="47" spans="1:9" ht="12">
      <c r="A47" s="24" t="s">
        <v>1</v>
      </c>
      <c r="B47" s="12">
        <v>1425</v>
      </c>
      <c r="C47" s="11">
        <v>38</v>
      </c>
      <c r="D47" s="12">
        <v>1882</v>
      </c>
      <c r="E47" s="11">
        <v>9</v>
      </c>
      <c r="F47" s="12">
        <f aca="true" t="shared" si="3" ref="F47:G49">SUM(D47-B47)</f>
        <v>457</v>
      </c>
      <c r="G47" s="11">
        <f t="shared" si="3"/>
        <v>-29</v>
      </c>
      <c r="H47" s="32">
        <f aca="true" t="shared" si="4" ref="H47:I50">SUM(D47-B47)*100/B47</f>
        <v>32.07017543859649</v>
      </c>
      <c r="I47" s="30">
        <f t="shared" si="4"/>
        <v>-76.3157894736842</v>
      </c>
    </row>
    <row r="48" spans="1:9" ht="12">
      <c r="A48" s="24" t="s">
        <v>2</v>
      </c>
      <c r="B48" s="12">
        <v>840</v>
      </c>
      <c r="C48" s="11">
        <v>12</v>
      </c>
      <c r="D48" s="12">
        <v>1079</v>
      </c>
      <c r="E48" s="11">
        <v>3</v>
      </c>
      <c r="F48" s="12">
        <f t="shared" si="3"/>
        <v>239</v>
      </c>
      <c r="G48" s="11">
        <f t="shared" si="3"/>
        <v>-9</v>
      </c>
      <c r="H48" s="32">
        <f t="shared" si="4"/>
        <v>28.452380952380953</v>
      </c>
      <c r="I48" s="30">
        <f t="shared" si="4"/>
        <v>-75</v>
      </c>
    </row>
    <row r="49" spans="1:9" ht="12.75" thickBot="1">
      <c r="A49" s="47" t="s">
        <v>3</v>
      </c>
      <c r="B49" s="48">
        <v>3672</v>
      </c>
      <c r="C49" s="15">
        <v>67</v>
      </c>
      <c r="D49" s="48">
        <v>4435</v>
      </c>
      <c r="E49" s="15">
        <v>41</v>
      </c>
      <c r="F49" s="48">
        <f t="shared" si="3"/>
        <v>763</v>
      </c>
      <c r="G49" s="15">
        <f t="shared" si="3"/>
        <v>-26</v>
      </c>
      <c r="H49" s="49">
        <f t="shared" si="4"/>
        <v>20.778867102396514</v>
      </c>
      <c r="I49" s="50">
        <f t="shared" si="4"/>
        <v>-38.80597014925373</v>
      </c>
    </row>
    <row r="50" spans="1:9" ht="12">
      <c r="A50" s="25" t="s">
        <v>4</v>
      </c>
      <c r="B50" s="28">
        <f aca="true" t="shared" si="5" ref="B50:G50">SUM(B47:B49)</f>
        <v>5937</v>
      </c>
      <c r="C50" s="29">
        <f t="shared" si="5"/>
        <v>117</v>
      </c>
      <c r="D50" s="29">
        <f t="shared" si="5"/>
        <v>7396</v>
      </c>
      <c r="E50" s="29">
        <f t="shared" si="5"/>
        <v>53</v>
      </c>
      <c r="F50" s="28">
        <f t="shared" si="5"/>
        <v>1459</v>
      </c>
      <c r="G50" s="29">
        <f t="shared" si="5"/>
        <v>-64</v>
      </c>
      <c r="H50" s="33">
        <f t="shared" si="4"/>
        <v>24.574701027454942</v>
      </c>
      <c r="I50" s="31">
        <f t="shared" si="4"/>
        <v>-54.7008547008547</v>
      </c>
    </row>
    <row r="51" spans="1:9" ht="12">
      <c r="A51" s="41"/>
      <c r="B51" s="39"/>
      <c r="C51" s="42"/>
      <c r="D51" s="39"/>
      <c r="E51" s="42"/>
      <c r="F51" s="39"/>
      <c r="G51" s="42"/>
      <c r="H51" s="42"/>
      <c r="I51" s="40"/>
    </row>
    <row r="52" spans="1:9" ht="12">
      <c r="A52" s="25" t="s">
        <v>6</v>
      </c>
      <c r="B52" s="12"/>
      <c r="C52" s="11"/>
      <c r="D52" s="12"/>
      <c r="E52" s="11"/>
      <c r="F52" s="12"/>
      <c r="G52" s="11"/>
      <c r="H52" s="11"/>
      <c r="I52" s="13"/>
    </row>
    <row r="53" spans="1:9" ht="12">
      <c r="A53" s="24" t="s">
        <v>1</v>
      </c>
      <c r="B53" s="12">
        <v>33</v>
      </c>
      <c r="C53" s="11">
        <v>2</v>
      </c>
      <c r="D53" s="12">
        <v>42</v>
      </c>
      <c r="E53" s="11">
        <v>0</v>
      </c>
      <c r="F53" s="12">
        <f aca="true" t="shared" si="6" ref="F53:G55">SUM(D53-B53)</f>
        <v>9</v>
      </c>
      <c r="G53" s="11">
        <f t="shared" si="6"/>
        <v>-2</v>
      </c>
      <c r="H53" s="32">
        <f aca="true" t="shared" si="7" ref="H53:I56">SUM(D53-B53)*100/B53</f>
        <v>27.272727272727273</v>
      </c>
      <c r="I53" s="30">
        <f t="shared" si="7"/>
        <v>-100</v>
      </c>
    </row>
    <row r="54" spans="1:9" ht="12">
      <c r="A54" s="24" t="s">
        <v>2</v>
      </c>
      <c r="B54" s="12">
        <v>44</v>
      </c>
      <c r="C54" s="11">
        <v>2</v>
      </c>
      <c r="D54" s="12">
        <v>39</v>
      </c>
      <c r="E54" s="11">
        <v>0</v>
      </c>
      <c r="F54" s="12">
        <f t="shared" si="6"/>
        <v>-5</v>
      </c>
      <c r="G54" s="11">
        <f t="shared" si="6"/>
        <v>-2</v>
      </c>
      <c r="H54" s="32">
        <f t="shared" si="7"/>
        <v>-11.363636363636363</v>
      </c>
      <c r="I54" s="30">
        <f t="shared" si="7"/>
        <v>-100</v>
      </c>
    </row>
    <row r="55" spans="1:9" ht="12.75" thickBot="1">
      <c r="A55" s="47" t="s">
        <v>3</v>
      </c>
      <c r="B55" s="48">
        <v>68</v>
      </c>
      <c r="C55" s="15">
        <v>7</v>
      </c>
      <c r="D55" s="48">
        <v>110</v>
      </c>
      <c r="E55" s="15">
        <v>7</v>
      </c>
      <c r="F55" s="48">
        <f t="shared" si="6"/>
        <v>42</v>
      </c>
      <c r="G55" s="15">
        <f t="shared" si="6"/>
        <v>0</v>
      </c>
      <c r="H55" s="49">
        <f t="shared" si="7"/>
        <v>61.76470588235294</v>
      </c>
      <c r="I55" s="50">
        <f t="shared" si="7"/>
        <v>0</v>
      </c>
    </row>
    <row r="56" spans="1:9" ht="12">
      <c r="A56" s="25" t="s">
        <v>4</v>
      </c>
      <c r="B56" s="28">
        <f aca="true" t="shared" si="8" ref="B56:G56">SUM(B53:B55)</f>
        <v>145</v>
      </c>
      <c r="C56" s="29">
        <f t="shared" si="8"/>
        <v>11</v>
      </c>
      <c r="D56" s="28">
        <f t="shared" si="8"/>
        <v>191</v>
      </c>
      <c r="E56" s="29">
        <f t="shared" si="8"/>
        <v>7</v>
      </c>
      <c r="F56" s="28">
        <f t="shared" si="8"/>
        <v>46</v>
      </c>
      <c r="G56" s="29">
        <f t="shared" si="8"/>
        <v>-4</v>
      </c>
      <c r="H56" s="33">
        <f t="shared" si="7"/>
        <v>31.724137931034484</v>
      </c>
      <c r="I56" s="31">
        <f t="shared" si="7"/>
        <v>-36.36363636363637</v>
      </c>
    </row>
    <row r="57" spans="1:9" ht="12">
      <c r="A57" s="41"/>
      <c r="B57" s="39"/>
      <c r="C57" s="42"/>
      <c r="D57" s="39"/>
      <c r="E57" s="42"/>
      <c r="F57" s="39"/>
      <c r="G57" s="42"/>
      <c r="H57" s="42"/>
      <c r="I57" s="40"/>
    </row>
    <row r="58" spans="1:9" ht="12">
      <c r="A58" s="25" t="s">
        <v>7</v>
      </c>
      <c r="B58" s="12"/>
      <c r="C58" s="11"/>
      <c r="D58" s="12"/>
      <c r="E58" s="11"/>
      <c r="F58" s="12"/>
      <c r="G58" s="11"/>
      <c r="H58" s="11"/>
      <c r="I58" s="13"/>
    </row>
    <row r="59" spans="1:9" ht="12">
      <c r="A59" s="24" t="s">
        <v>1</v>
      </c>
      <c r="B59" s="12">
        <v>283</v>
      </c>
      <c r="C59" s="11">
        <v>7</v>
      </c>
      <c r="D59" s="12">
        <v>354</v>
      </c>
      <c r="E59" s="11">
        <v>13</v>
      </c>
      <c r="F59" s="12">
        <f aca="true" t="shared" si="9" ref="F59:G61">SUM(D59-B59)</f>
        <v>71</v>
      </c>
      <c r="G59" s="11">
        <f t="shared" si="9"/>
        <v>6</v>
      </c>
      <c r="H59" s="32">
        <f aca="true" t="shared" si="10" ref="H59:I62">SUM(D59-B59)*100/B59</f>
        <v>25.08833922261484</v>
      </c>
      <c r="I59" s="30">
        <f t="shared" si="10"/>
        <v>85.71428571428571</v>
      </c>
    </row>
    <row r="60" spans="1:9" ht="12">
      <c r="A60" s="24" t="s">
        <v>2</v>
      </c>
      <c r="B60" s="12">
        <v>149</v>
      </c>
      <c r="C60" s="11">
        <v>2</v>
      </c>
      <c r="D60" s="12">
        <v>196</v>
      </c>
      <c r="E60" s="11">
        <v>11</v>
      </c>
      <c r="F60" s="12">
        <f t="shared" si="9"/>
        <v>47</v>
      </c>
      <c r="G60" s="11">
        <f t="shared" si="9"/>
        <v>9</v>
      </c>
      <c r="H60" s="32">
        <f t="shared" si="10"/>
        <v>31.543624161073826</v>
      </c>
      <c r="I60" s="30">
        <f t="shared" si="10"/>
        <v>450</v>
      </c>
    </row>
    <row r="61" spans="1:9" ht="12.75" thickBot="1">
      <c r="A61" s="47" t="s">
        <v>3</v>
      </c>
      <c r="B61" s="48">
        <v>162</v>
      </c>
      <c r="C61" s="15">
        <v>3</v>
      </c>
      <c r="D61" s="48">
        <v>286</v>
      </c>
      <c r="E61" s="15">
        <v>0</v>
      </c>
      <c r="F61" s="48">
        <f t="shared" si="9"/>
        <v>124</v>
      </c>
      <c r="G61" s="15">
        <f t="shared" si="9"/>
        <v>-3</v>
      </c>
      <c r="H61" s="49">
        <f t="shared" si="10"/>
        <v>76.54320987654322</v>
      </c>
      <c r="I61" s="50">
        <f t="shared" si="10"/>
        <v>-100</v>
      </c>
    </row>
    <row r="62" spans="1:9" ht="12">
      <c r="A62" s="25" t="s">
        <v>4</v>
      </c>
      <c r="B62" s="28">
        <f aca="true" t="shared" si="11" ref="B62:G62">SUM(B59:B61)</f>
        <v>594</v>
      </c>
      <c r="C62" s="28">
        <f t="shared" si="11"/>
        <v>12</v>
      </c>
      <c r="D62" s="29">
        <f t="shared" si="11"/>
        <v>836</v>
      </c>
      <c r="E62" s="29">
        <f t="shared" si="11"/>
        <v>24</v>
      </c>
      <c r="F62" s="28">
        <f t="shared" si="11"/>
        <v>242</v>
      </c>
      <c r="G62" s="29">
        <f t="shared" si="11"/>
        <v>12</v>
      </c>
      <c r="H62" s="33">
        <f t="shared" si="10"/>
        <v>40.74074074074074</v>
      </c>
      <c r="I62" s="31">
        <f t="shared" si="10"/>
        <v>100</v>
      </c>
    </row>
    <row r="63" spans="1:9" ht="12.75" thickBot="1">
      <c r="A63" s="43"/>
      <c r="B63" s="44"/>
      <c r="C63" s="45"/>
      <c r="D63" s="44"/>
      <c r="E63" s="45"/>
      <c r="F63" s="44"/>
      <c r="G63" s="45"/>
      <c r="H63" s="45"/>
      <c r="I63" s="46"/>
    </row>
  </sheetData>
  <mergeCells count="86">
    <mergeCell ref="B38:C38"/>
    <mergeCell ref="D38:E38"/>
    <mergeCell ref="F38:G38"/>
    <mergeCell ref="H38:I38"/>
    <mergeCell ref="D35:E35"/>
    <mergeCell ref="D36:E36"/>
    <mergeCell ref="B34:C34"/>
    <mergeCell ref="B35:C35"/>
    <mergeCell ref="B36:C36"/>
    <mergeCell ref="H35:I35"/>
    <mergeCell ref="H36:I36"/>
    <mergeCell ref="F34:G34"/>
    <mergeCell ref="F35:G35"/>
    <mergeCell ref="F36:G36"/>
    <mergeCell ref="B24:C24"/>
    <mergeCell ref="B25:C25"/>
    <mergeCell ref="B26:C26"/>
    <mergeCell ref="H34:I34"/>
    <mergeCell ref="D34:E34"/>
    <mergeCell ref="G28:I32"/>
    <mergeCell ref="B22:C22"/>
    <mergeCell ref="D22:E22"/>
    <mergeCell ref="G22:I22"/>
    <mergeCell ref="B27:C27"/>
    <mergeCell ref="D27:E27"/>
    <mergeCell ref="D23:E23"/>
    <mergeCell ref="D24:E24"/>
    <mergeCell ref="D25:E25"/>
    <mergeCell ref="D26:E26"/>
    <mergeCell ref="B23:C23"/>
    <mergeCell ref="B8:C8"/>
    <mergeCell ref="B9:C9"/>
    <mergeCell ref="B10:C10"/>
    <mergeCell ref="B11:C11"/>
    <mergeCell ref="D8:E8"/>
    <mergeCell ref="D9:E9"/>
    <mergeCell ref="D10:E10"/>
    <mergeCell ref="D11:E11"/>
    <mergeCell ref="B19:C19"/>
    <mergeCell ref="D12:E12"/>
    <mergeCell ref="B13:C13"/>
    <mergeCell ref="D13:E13"/>
    <mergeCell ref="B15:C15"/>
    <mergeCell ref="B12:C12"/>
    <mergeCell ref="B20:C20"/>
    <mergeCell ref="D15:E15"/>
    <mergeCell ref="D16:E16"/>
    <mergeCell ref="D17:E17"/>
    <mergeCell ref="D18:E18"/>
    <mergeCell ref="D19:E19"/>
    <mergeCell ref="D20:E20"/>
    <mergeCell ref="B16:C16"/>
    <mergeCell ref="B17:C17"/>
    <mergeCell ref="B18:C18"/>
    <mergeCell ref="F8:G8"/>
    <mergeCell ref="F9:G9"/>
    <mergeCell ref="F10:G10"/>
    <mergeCell ref="F11:G11"/>
    <mergeCell ref="F12:G12"/>
    <mergeCell ref="F13:G13"/>
    <mergeCell ref="F15:G15"/>
    <mergeCell ref="F16:G16"/>
    <mergeCell ref="F17:G17"/>
    <mergeCell ref="F18:G18"/>
    <mergeCell ref="F19:G19"/>
    <mergeCell ref="F20:G20"/>
    <mergeCell ref="H8:I8"/>
    <mergeCell ref="H9:I9"/>
    <mergeCell ref="H10:I10"/>
    <mergeCell ref="H11:I11"/>
    <mergeCell ref="H12:I12"/>
    <mergeCell ref="H13:I13"/>
    <mergeCell ref="H15:I15"/>
    <mergeCell ref="H16:I16"/>
    <mergeCell ref="H17:I17"/>
    <mergeCell ref="H18:I18"/>
    <mergeCell ref="H19:I19"/>
    <mergeCell ref="H20:I20"/>
    <mergeCell ref="B7:C7"/>
    <mergeCell ref="D7:E7"/>
    <mergeCell ref="F7:G7"/>
    <mergeCell ref="H7:I7"/>
    <mergeCell ref="A2:I2"/>
    <mergeCell ref="A3:I3"/>
    <mergeCell ref="A4:I4"/>
    <mergeCell ref="A5:I5"/>
  </mergeCells>
  <printOptions gridLines="1"/>
  <pageMargins left="0.23" right="0.27" top="0.46" bottom="0.44" header="0.5" footer="0.27"/>
  <pageSetup horizontalDpi="600" verticalDpi="600" orientation="portrait" paperSize="9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advjh</dc:creator>
  <cp:keywords/>
  <dc:description/>
  <cp:lastModifiedBy>adcjw2</cp:lastModifiedBy>
  <cp:lastPrinted>2004-05-21T08:40:28Z</cp:lastPrinted>
  <dcterms:created xsi:type="dcterms:W3CDTF">2004-03-25T11:48:20Z</dcterms:created>
  <dcterms:modified xsi:type="dcterms:W3CDTF">2004-06-21T10:18:33Z</dcterms:modified>
  <cp:category/>
  <cp:version/>
  <cp:contentType/>
  <cp:contentStatus/>
</cp:coreProperties>
</file>