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872" activeTab="0"/>
  </bookViews>
  <sheets>
    <sheet name="APPENDIX I" sheetId="1" r:id="rId1"/>
    <sheet name="APPENDIX II" sheetId="2" r:id="rId2"/>
    <sheet name="APPENDIX III" sheetId="3" r:id="rId3"/>
  </sheets>
  <definedNames>
    <definedName name="_xlnm.Print_Area" localSheetId="1">'APPENDIX II'!$A$1:$U$17</definedName>
    <definedName name="_xlnm.Print_Area" localSheetId="2">'APPENDIX III'!$A$1:$O$84</definedName>
  </definedNames>
  <calcPr fullCalcOnLoad="1"/>
</workbook>
</file>

<file path=xl/sharedStrings.xml><?xml version="1.0" encoding="utf-8"?>
<sst xmlns="http://schemas.openxmlformats.org/spreadsheetml/2006/main" count="217" uniqueCount="76">
  <si>
    <t>Gender</t>
  </si>
  <si>
    <t>Ethnicity</t>
  </si>
  <si>
    <t>Age on entry</t>
  </si>
  <si>
    <t>Disability</t>
  </si>
  <si>
    <t>Level</t>
  </si>
  <si>
    <t>Major</t>
  </si>
  <si>
    <t>Under 21</t>
  </si>
  <si>
    <t>Formal reprimand</t>
  </si>
  <si>
    <t>Reduce marks in 1 module</t>
  </si>
  <si>
    <t>Reduce marks in more than 1 module</t>
  </si>
  <si>
    <t>APPENDIX I - Incidence and type of Academic Misconduct</t>
  </si>
  <si>
    <t>Exam Hall</t>
  </si>
  <si>
    <t>Plagiarism and Other</t>
  </si>
  <si>
    <t>Total</t>
  </si>
  <si>
    <t>Minor</t>
  </si>
  <si>
    <t>2004-05</t>
  </si>
  <si>
    <t>APPENDIX II - Analysis of Penalties Imposed for Academic Misconduct</t>
  </si>
  <si>
    <t>Penalty</t>
  </si>
  <si>
    <t>Type of Academic Misconduct</t>
  </si>
  <si>
    <t>No</t>
  </si>
  <si>
    <t>%</t>
  </si>
  <si>
    <t>No penalty</t>
  </si>
  <si>
    <t>Reduce marks in 1 module and withdraw reassessment rights</t>
  </si>
  <si>
    <t>Reduce marks in more than 1 module and withdraw reassessment rights</t>
  </si>
  <si>
    <t>White</t>
  </si>
  <si>
    <t>LUSAD</t>
  </si>
  <si>
    <t>BME</t>
  </si>
  <si>
    <t>Academic Misconduct</t>
  </si>
  <si>
    <t>Total Population</t>
  </si>
  <si>
    <t>AM as a % of Total Pop.</t>
  </si>
  <si>
    <t xml:space="preserve">Major </t>
  </si>
  <si>
    <t>No.</t>
  </si>
  <si>
    <t>Male</t>
  </si>
  <si>
    <t>Female</t>
  </si>
  <si>
    <t>Other</t>
  </si>
  <si>
    <t>Not known / Refused</t>
  </si>
  <si>
    <t>Yes</t>
  </si>
  <si>
    <t>Fee Status</t>
  </si>
  <si>
    <t>Home</t>
  </si>
  <si>
    <t>International</t>
  </si>
  <si>
    <t>Undergraduate</t>
  </si>
  <si>
    <t>Postgraduate</t>
  </si>
  <si>
    <t>21 and over</t>
  </si>
  <si>
    <t>Unknown</t>
  </si>
  <si>
    <t>Department</t>
  </si>
  <si>
    <t>Aero and Auto Eng</t>
  </si>
  <si>
    <t>Business School</t>
  </si>
  <si>
    <t>Chemical Engineering</t>
  </si>
  <si>
    <t>Chemistry</t>
  </si>
  <si>
    <t>Civil and Building Eng</t>
  </si>
  <si>
    <t>Computer Science</t>
  </si>
  <si>
    <t>Design and Technlogy</t>
  </si>
  <si>
    <t>Economics</t>
  </si>
  <si>
    <t>Elec and Elec Eng</t>
  </si>
  <si>
    <t>Engineering Faculty</t>
  </si>
  <si>
    <t>English and Drama</t>
  </si>
  <si>
    <t>European Studies / PIRES</t>
  </si>
  <si>
    <t>Geography</t>
  </si>
  <si>
    <t>Human Sciences</t>
  </si>
  <si>
    <t>Information Science</t>
  </si>
  <si>
    <t>IPTME</t>
  </si>
  <si>
    <t>Mech and Man Eng</t>
  </si>
  <si>
    <t>Physics</t>
  </si>
  <si>
    <t>Social Sciences</t>
  </si>
  <si>
    <t>APPENDIX III - Incidence of Academic Misconduct against Total Population</t>
  </si>
  <si>
    <t>2005-06</t>
  </si>
  <si>
    <t>Informal reprimand</t>
  </si>
  <si>
    <t>Termination of studies</t>
  </si>
  <si>
    <t>2006-07</t>
  </si>
  <si>
    <t>Reduce marks in 1 module and specified cap on rassessment</t>
  </si>
  <si>
    <t>School of Mathematics</t>
  </si>
  <si>
    <t>SSES</t>
  </si>
  <si>
    <t>Teacher Education</t>
  </si>
  <si>
    <t xml:space="preserve">Note: The total student population for the purposes of this report includes all students who were </t>
  </si>
  <si>
    <t>registered to be assessed in respect of at least one module in 2006-07</t>
  </si>
  <si>
    <t>Reduce marks in more than 1 module and specified cap on reassessment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</si>
</sst>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0.00;[Red]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0.0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9" fontId="5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170" fontId="7" fillId="0" borderId="1" xfId="0" applyNumberFormat="1" applyFont="1" applyFill="1" applyBorder="1" applyAlignment="1">
      <alignment/>
    </xf>
    <xf numFmtId="170" fontId="7" fillId="3" borderId="1" xfId="0" applyNumberFormat="1" applyFont="1" applyFill="1" applyBorder="1" applyAlignment="1">
      <alignment/>
    </xf>
    <xf numFmtId="9" fontId="7" fillId="0" borderId="1" xfId="2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170" fontId="7" fillId="3" borderId="8" xfId="0" applyNumberFormat="1" applyFont="1" applyFill="1" applyBorder="1" applyAlignment="1">
      <alignment/>
    </xf>
    <xf numFmtId="170" fontId="7" fillId="0" borderId="9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170" fontId="7" fillId="0" borderId="3" xfId="0" applyNumberFormat="1" applyFont="1" applyFill="1" applyBorder="1" applyAlignment="1">
      <alignment/>
    </xf>
    <xf numFmtId="0" fontId="8" fillId="3" borderId="3" xfId="0" applyFont="1" applyFill="1" applyBorder="1" applyAlignment="1">
      <alignment/>
    </xf>
    <xf numFmtId="170" fontId="7" fillId="3" borderId="3" xfId="0" applyNumberFormat="1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170" fontId="7" fillId="3" borderId="9" xfId="0" applyNumberFormat="1" applyFont="1" applyFill="1" applyBorder="1" applyAlignment="1">
      <alignment/>
    </xf>
    <xf numFmtId="9" fontId="7" fillId="0" borderId="9" xfId="21" applyFont="1" applyFill="1" applyBorder="1" applyAlignment="1">
      <alignment/>
    </xf>
    <xf numFmtId="0" fontId="8" fillId="0" borderId="8" xfId="0" applyFont="1" applyFill="1" applyBorder="1" applyAlignment="1">
      <alignment/>
    </xf>
    <xf numFmtId="170" fontId="7" fillId="0" borderId="8" xfId="0" applyNumberFormat="1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7" fillId="2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0" fontId="7" fillId="3" borderId="11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170" fontId="7" fillId="3" borderId="13" xfId="0" applyNumberFormat="1" applyFont="1" applyFill="1" applyBorder="1" applyAlignment="1">
      <alignment/>
    </xf>
    <xf numFmtId="0" fontId="7" fillId="3" borderId="13" xfId="0" applyFont="1" applyFill="1" applyBorder="1" applyAlignment="1">
      <alignment/>
    </xf>
    <xf numFmtId="9" fontId="7" fillId="3" borderId="13" xfId="21" applyFont="1" applyFill="1" applyBorder="1" applyAlignment="1">
      <alignment/>
    </xf>
    <xf numFmtId="9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0" fontId="7" fillId="4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70" fontId="7" fillId="0" borderId="1" xfId="0" applyNumberFormat="1" applyFont="1" applyFill="1" applyBorder="1" applyAlignment="1">
      <alignment horizontal="center"/>
    </xf>
    <xf numFmtId="170" fontId="7" fillId="0" borderId="8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8" fillId="4" borderId="1" xfId="0" applyFont="1" applyFill="1" applyBorder="1" applyAlignment="1">
      <alignment/>
    </xf>
    <xf numFmtId="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7"/>
  <sheetViews>
    <sheetView tabSelected="1" workbookViewId="0" topLeftCell="A1">
      <selection activeCell="A1" sqref="A1:G1"/>
    </sheetView>
  </sheetViews>
  <sheetFormatPr defaultColWidth="9.140625" defaultRowHeight="12.75"/>
  <cols>
    <col min="2" max="10" width="7.57421875" style="0" bestFit="1" customWidth="1"/>
  </cols>
  <sheetData>
    <row r="1" spans="1:10" ht="12.75">
      <c r="A1" s="72" t="s">
        <v>10</v>
      </c>
      <c r="B1" s="72"/>
      <c r="C1" s="72"/>
      <c r="D1" s="72"/>
      <c r="E1" s="72"/>
      <c r="F1" s="72"/>
      <c r="G1" s="72"/>
      <c r="H1" s="1"/>
      <c r="I1" s="1"/>
      <c r="J1" s="1"/>
    </row>
    <row r="3" spans="1:10" ht="12.75">
      <c r="A3" s="73"/>
      <c r="B3" s="69" t="s">
        <v>11</v>
      </c>
      <c r="C3" s="70"/>
      <c r="D3" s="74"/>
      <c r="E3" s="69" t="s">
        <v>12</v>
      </c>
      <c r="F3" s="75"/>
      <c r="G3" s="74"/>
      <c r="H3" s="69" t="s">
        <v>13</v>
      </c>
      <c r="I3" s="70"/>
      <c r="J3" s="71"/>
    </row>
    <row r="4" spans="1:10" ht="12.75">
      <c r="A4" s="73"/>
      <c r="B4" s="2" t="s">
        <v>15</v>
      </c>
      <c r="C4" s="2" t="s">
        <v>65</v>
      </c>
      <c r="D4" s="11" t="s">
        <v>68</v>
      </c>
      <c r="E4" s="2" t="s">
        <v>15</v>
      </c>
      <c r="F4" s="2" t="s">
        <v>65</v>
      </c>
      <c r="G4" s="12" t="s">
        <v>68</v>
      </c>
      <c r="H4" s="8" t="s">
        <v>15</v>
      </c>
      <c r="I4" s="9" t="s">
        <v>65</v>
      </c>
      <c r="J4" s="12" t="s">
        <v>68</v>
      </c>
    </row>
    <row r="5" spans="1:10" ht="12.75">
      <c r="A5" s="10" t="s">
        <v>5</v>
      </c>
      <c r="B5" s="3">
        <v>54</v>
      </c>
      <c r="C5" s="3">
        <v>24</v>
      </c>
      <c r="D5" s="11">
        <v>24</v>
      </c>
      <c r="E5" s="3">
        <v>15</v>
      </c>
      <c r="F5" s="3">
        <v>9</v>
      </c>
      <c r="G5" s="10">
        <v>17</v>
      </c>
      <c r="H5" s="3">
        <v>69</v>
      </c>
      <c r="I5" s="3">
        <f>SUM(D5+F5)</f>
        <v>33</v>
      </c>
      <c r="J5" s="10">
        <f>SUM(D5+G5)</f>
        <v>41</v>
      </c>
    </row>
    <row r="6" spans="1:10" ht="12.75">
      <c r="A6" s="10" t="s">
        <v>14</v>
      </c>
      <c r="B6" s="3">
        <v>0</v>
      </c>
      <c r="C6" s="3">
        <v>7</v>
      </c>
      <c r="D6" s="11">
        <v>3</v>
      </c>
      <c r="E6" s="3">
        <v>85</v>
      </c>
      <c r="F6" s="3">
        <v>118</v>
      </c>
      <c r="G6" s="10">
        <v>103</v>
      </c>
      <c r="H6" s="3">
        <v>85</v>
      </c>
      <c r="I6" s="3">
        <f>SUM(D6+F6)</f>
        <v>121</v>
      </c>
      <c r="J6" s="10">
        <v>106</v>
      </c>
    </row>
    <row r="7" spans="1:10" ht="12.75">
      <c r="A7" s="10" t="s">
        <v>13</v>
      </c>
      <c r="B7" s="2">
        <v>54</v>
      </c>
      <c r="C7" s="2">
        <f>SUM(C5:C6)</f>
        <v>31</v>
      </c>
      <c r="D7" s="11">
        <f>SUM(D5:D6)</f>
        <v>27</v>
      </c>
      <c r="E7" s="2">
        <v>100</v>
      </c>
      <c r="F7" s="2">
        <v>127</v>
      </c>
      <c r="G7" s="10">
        <f>SUM(G5:G6)</f>
        <v>120</v>
      </c>
      <c r="H7" s="2">
        <v>154</v>
      </c>
      <c r="I7" s="2">
        <v>158</v>
      </c>
      <c r="J7" s="10">
        <f>SUM(J5:J6)</f>
        <v>147</v>
      </c>
    </row>
  </sheetData>
  <mergeCells count="5">
    <mergeCell ref="H3:J3"/>
    <mergeCell ref="A1:G1"/>
    <mergeCell ref="A3:A4"/>
    <mergeCell ref="B3:D3"/>
    <mergeCell ref="E3:G3"/>
  </mergeCells>
  <printOptions/>
  <pageMargins left="0.75" right="0.75" top="1" bottom="1" header="0.5" footer="0.5"/>
  <pageSetup horizontalDpi="1200" verticalDpi="1200" orientation="portrait" paperSize="9" r:id="rId1"/>
  <headerFooter alignWithMargins="0">
    <oddHeader>&amp;RLTC08-P30b
5 June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U17"/>
  <sheetViews>
    <sheetView workbookViewId="0" topLeftCell="A1">
      <selection activeCell="A15" sqref="A15"/>
    </sheetView>
  </sheetViews>
  <sheetFormatPr defaultColWidth="9.140625" defaultRowHeight="12.75"/>
  <cols>
    <col min="1" max="1" width="70.57421875" style="0" bestFit="1" customWidth="1"/>
    <col min="2" max="2" width="3.8515625" style="0" customWidth="1"/>
    <col min="3" max="3" width="8.00390625" style="0" bestFit="1" customWidth="1"/>
    <col min="4" max="4" width="4.140625" style="0" customWidth="1"/>
    <col min="5" max="5" width="8.00390625" style="0" bestFit="1" customWidth="1"/>
    <col min="6" max="6" width="4.421875" style="0" bestFit="1" customWidth="1"/>
    <col min="7" max="7" width="8.00390625" style="0" bestFit="1" customWidth="1"/>
    <col min="8" max="8" width="1.1484375" style="0" customWidth="1"/>
    <col min="9" max="9" width="3.8515625" style="0" bestFit="1" customWidth="1"/>
    <col min="10" max="10" width="8.00390625" style="0" bestFit="1" customWidth="1"/>
    <col min="11" max="11" width="4.421875" style="0" bestFit="1" customWidth="1"/>
    <col min="12" max="12" width="8.00390625" style="0" bestFit="1" customWidth="1"/>
    <col min="13" max="13" width="4.140625" style="0" customWidth="1"/>
    <col min="14" max="14" width="8.00390625" style="0" bestFit="1" customWidth="1"/>
    <col min="15" max="15" width="1.1484375" style="0" customWidth="1"/>
    <col min="16" max="16" width="4.00390625" style="0" customWidth="1"/>
    <col min="17" max="17" width="6.28125" style="0" bestFit="1" customWidth="1"/>
    <col min="18" max="18" width="4.421875" style="0" bestFit="1" customWidth="1"/>
    <col min="19" max="19" width="8.00390625" style="0" bestFit="1" customWidth="1"/>
    <col min="20" max="20" width="4.421875" style="0" bestFit="1" customWidth="1"/>
    <col min="21" max="21" width="8.00390625" style="0" bestFit="1" customWidth="1"/>
  </cols>
  <sheetData>
    <row r="1" spans="1:2" s="1" customFormat="1" ht="12.75">
      <c r="A1" s="72" t="s">
        <v>16</v>
      </c>
      <c r="B1" s="72"/>
    </row>
    <row r="3" spans="1:21" ht="15">
      <c r="A3" s="83" t="s">
        <v>17</v>
      </c>
      <c r="B3" s="79" t="s">
        <v>15</v>
      </c>
      <c r="C3" s="82"/>
      <c r="D3" s="82"/>
      <c r="E3" s="82"/>
      <c r="F3" s="82"/>
      <c r="G3" s="82"/>
      <c r="H3" s="13"/>
      <c r="I3" s="82" t="s">
        <v>65</v>
      </c>
      <c r="J3" s="82"/>
      <c r="K3" s="82"/>
      <c r="L3" s="82"/>
      <c r="M3" s="82"/>
      <c r="N3" s="82"/>
      <c r="O3" s="14"/>
      <c r="P3" s="82" t="s">
        <v>68</v>
      </c>
      <c r="Q3" s="82"/>
      <c r="R3" s="82"/>
      <c r="S3" s="82"/>
      <c r="T3" s="82"/>
      <c r="U3" s="82"/>
    </row>
    <row r="4" spans="1:21" ht="15">
      <c r="A4" s="84"/>
      <c r="B4" s="79" t="s">
        <v>18</v>
      </c>
      <c r="C4" s="82"/>
      <c r="D4" s="82"/>
      <c r="E4" s="82"/>
      <c r="F4" s="82"/>
      <c r="G4" s="82"/>
      <c r="H4" s="13"/>
      <c r="I4" s="82" t="s">
        <v>18</v>
      </c>
      <c r="J4" s="82"/>
      <c r="K4" s="82"/>
      <c r="L4" s="82"/>
      <c r="M4" s="82"/>
      <c r="N4" s="82"/>
      <c r="O4" s="14"/>
      <c r="P4" s="82" t="s">
        <v>18</v>
      </c>
      <c r="Q4" s="82"/>
      <c r="R4" s="82"/>
      <c r="S4" s="82"/>
      <c r="T4" s="82"/>
      <c r="U4" s="82"/>
    </row>
    <row r="5" spans="1:21" ht="15">
      <c r="A5" s="84"/>
      <c r="B5" s="80" t="s">
        <v>5</v>
      </c>
      <c r="C5" s="79"/>
      <c r="D5" s="78" t="s">
        <v>14</v>
      </c>
      <c r="E5" s="81"/>
      <c r="F5" s="76" t="s">
        <v>13</v>
      </c>
      <c r="G5" s="77"/>
      <c r="H5" s="13"/>
      <c r="I5" s="78" t="s">
        <v>5</v>
      </c>
      <c r="J5" s="79"/>
      <c r="K5" s="78" t="s">
        <v>14</v>
      </c>
      <c r="L5" s="81"/>
      <c r="M5" s="76" t="s">
        <v>13</v>
      </c>
      <c r="N5" s="77"/>
      <c r="O5" s="14"/>
      <c r="P5" s="78" t="s">
        <v>5</v>
      </c>
      <c r="Q5" s="79"/>
      <c r="R5" s="78" t="s">
        <v>14</v>
      </c>
      <c r="S5" s="81"/>
      <c r="T5" s="76" t="s">
        <v>13</v>
      </c>
      <c r="U5" s="77"/>
    </row>
    <row r="6" spans="1:21" ht="15.75" thickBot="1">
      <c r="A6" s="85"/>
      <c r="B6" s="43" t="s">
        <v>19</v>
      </c>
      <c r="C6" s="39" t="s">
        <v>20</v>
      </c>
      <c r="D6" s="39" t="s">
        <v>19</v>
      </c>
      <c r="E6" s="39" t="s">
        <v>20</v>
      </c>
      <c r="F6" s="40" t="s">
        <v>19</v>
      </c>
      <c r="G6" s="40" t="s">
        <v>20</v>
      </c>
      <c r="H6" s="13"/>
      <c r="I6" s="39" t="s">
        <v>19</v>
      </c>
      <c r="J6" s="39" t="s">
        <v>20</v>
      </c>
      <c r="K6" s="39" t="s">
        <v>19</v>
      </c>
      <c r="L6" s="39" t="s">
        <v>20</v>
      </c>
      <c r="M6" s="40" t="s">
        <v>19</v>
      </c>
      <c r="N6" s="40" t="s">
        <v>20</v>
      </c>
      <c r="O6" s="14"/>
      <c r="P6" s="39" t="s">
        <v>19</v>
      </c>
      <c r="Q6" s="39" t="s">
        <v>20</v>
      </c>
      <c r="R6" s="39" t="s">
        <v>19</v>
      </c>
      <c r="S6" s="39" t="s">
        <v>20</v>
      </c>
      <c r="T6" s="40" t="s">
        <v>19</v>
      </c>
      <c r="U6" s="40" t="s">
        <v>20</v>
      </c>
    </row>
    <row r="7" spans="1:21" ht="15">
      <c r="A7" s="23" t="s">
        <v>21</v>
      </c>
      <c r="B7" s="42">
        <v>0</v>
      </c>
      <c r="C7" s="37">
        <f>B7/B17</f>
        <v>0</v>
      </c>
      <c r="D7" s="36">
        <v>0</v>
      </c>
      <c r="E7" s="37">
        <v>0</v>
      </c>
      <c r="F7" s="38">
        <v>0</v>
      </c>
      <c r="G7" s="26">
        <v>0</v>
      </c>
      <c r="H7" s="13"/>
      <c r="I7" s="36">
        <v>0</v>
      </c>
      <c r="J7" s="37">
        <v>0</v>
      </c>
      <c r="K7" s="36">
        <v>1</v>
      </c>
      <c r="L7" s="37">
        <f>K7/125</f>
        <v>0.008</v>
      </c>
      <c r="M7" s="38">
        <v>1</v>
      </c>
      <c r="N7" s="26">
        <f>M7/158</f>
        <v>0.006329113924050633</v>
      </c>
      <c r="O7" s="14"/>
      <c r="P7" s="36">
        <v>0</v>
      </c>
      <c r="Q7" s="41">
        <v>0</v>
      </c>
      <c r="R7" s="36">
        <v>1</v>
      </c>
      <c r="S7" s="37">
        <f>R7/R17</f>
        <v>0.009433962264150943</v>
      </c>
      <c r="T7" s="38">
        <f>P7+R7</f>
        <v>1</v>
      </c>
      <c r="U7" s="26">
        <f>T7/T17</f>
        <v>0.006802721088435374</v>
      </c>
    </row>
    <row r="8" spans="1:21" ht="15">
      <c r="A8" s="23" t="s">
        <v>66</v>
      </c>
      <c r="B8" s="22">
        <v>0</v>
      </c>
      <c r="C8" s="18">
        <v>0</v>
      </c>
      <c r="D8" s="15">
        <v>0</v>
      </c>
      <c r="E8" s="18">
        <v>0</v>
      </c>
      <c r="F8" s="17">
        <v>0</v>
      </c>
      <c r="G8" s="19">
        <v>0</v>
      </c>
      <c r="H8" s="13"/>
      <c r="I8" s="15">
        <v>0</v>
      </c>
      <c r="J8" s="18">
        <v>0</v>
      </c>
      <c r="K8" s="15">
        <v>3</v>
      </c>
      <c r="L8" s="18">
        <f>K8/125</f>
        <v>0.024</v>
      </c>
      <c r="M8" s="17">
        <v>3</v>
      </c>
      <c r="N8" s="19">
        <f>M8/158</f>
        <v>0.0189873417721519</v>
      </c>
      <c r="O8" s="14"/>
      <c r="P8" s="15">
        <v>0</v>
      </c>
      <c r="Q8" s="16">
        <v>0</v>
      </c>
      <c r="R8" s="15">
        <v>0</v>
      </c>
      <c r="S8" s="18">
        <f>R8/R17</f>
        <v>0</v>
      </c>
      <c r="T8" s="17">
        <f aca="true" t="shared" si="0" ref="T8:T16">P8+R8</f>
        <v>0</v>
      </c>
      <c r="U8" s="19">
        <v>0</v>
      </c>
    </row>
    <row r="9" spans="1:21" ht="15">
      <c r="A9" s="23" t="s">
        <v>7</v>
      </c>
      <c r="B9" s="22">
        <v>36</v>
      </c>
      <c r="C9" s="18">
        <f>B9/B17</f>
        <v>0.5217391304347826</v>
      </c>
      <c r="D9" s="15">
        <v>12</v>
      </c>
      <c r="E9" s="18">
        <f>D9/D17</f>
        <v>0.1411764705882353</v>
      </c>
      <c r="F9" s="17">
        <v>48</v>
      </c>
      <c r="G9" s="19">
        <f>F9/F17</f>
        <v>0.3116883116883117</v>
      </c>
      <c r="H9" s="13"/>
      <c r="I9" s="15">
        <v>8</v>
      </c>
      <c r="J9" s="18">
        <f>I9/I17</f>
        <v>0.24242424242424243</v>
      </c>
      <c r="K9" s="15">
        <v>15</v>
      </c>
      <c r="L9" s="18">
        <f>K9/125</f>
        <v>0.12</v>
      </c>
      <c r="M9" s="17">
        <f>SUM(I9+K9)</f>
        <v>23</v>
      </c>
      <c r="N9" s="19">
        <f>M9/158</f>
        <v>0.14556962025316456</v>
      </c>
      <c r="O9" s="14"/>
      <c r="P9" s="15">
        <v>7</v>
      </c>
      <c r="Q9" s="20">
        <f>P9/P17</f>
        <v>0.17073170731707318</v>
      </c>
      <c r="R9" s="15">
        <v>20</v>
      </c>
      <c r="S9" s="18">
        <f>R9/R17</f>
        <v>0.18867924528301888</v>
      </c>
      <c r="T9" s="17">
        <f t="shared" si="0"/>
        <v>27</v>
      </c>
      <c r="U9" s="19">
        <f>T9/T17</f>
        <v>0.1836734693877551</v>
      </c>
    </row>
    <row r="10" spans="1:21" ht="15">
      <c r="A10" s="23" t="s">
        <v>8</v>
      </c>
      <c r="B10" s="22">
        <v>27</v>
      </c>
      <c r="C10" s="18">
        <f>B10/B17</f>
        <v>0.391304347826087</v>
      </c>
      <c r="D10" s="15">
        <v>73</v>
      </c>
      <c r="E10" s="18">
        <f>D10/D17</f>
        <v>0.8588235294117647</v>
      </c>
      <c r="F10" s="17">
        <v>100</v>
      </c>
      <c r="G10" s="19">
        <f>F10/F17</f>
        <v>0.6493506493506493</v>
      </c>
      <c r="H10" s="13"/>
      <c r="I10" s="15">
        <v>20</v>
      </c>
      <c r="J10" s="18">
        <f>I10/33</f>
        <v>0.6060606060606061</v>
      </c>
      <c r="K10" s="15">
        <v>106</v>
      </c>
      <c r="L10" s="18">
        <f>K10/125</f>
        <v>0.848</v>
      </c>
      <c r="M10" s="17">
        <v>126</v>
      </c>
      <c r="N10" s="19">
        <f>M10/158</f>
        <v>0.7974683544303798</v>
      </c>
      <c r="O10" s="14"/>
      <c r="P10" s="15">
        <v>25</v>
      </c>
      <c r="Q10" s="20">
        <f>P10/P17</f>
        <v>0.6097560975609756</v>
      </c>
      <c r="R10" s="15">
        <v>82</v>
      </c>
      <c r="S10" s="18">
        <f>R10/R17</f>
        <v>0.7735849056603774</v>
      </c>
      <c r="T10" s="17">
        <f t="shared" si="0"/>
        <v>107</v>
      </c>
      <c r="U10" s="19">
        <f>T10/T17</f>
        <v>0.7278911564625851</v>
      </c>
    </row>
    <row r="11" spans="1:21" ht="15">
      <c r="A11" s="23" t="s">
        <v>22</v>
      </c>
      <c r="B11" s="22">
        <v>3</v>
      </c>
      <c r="C11" s="18">
        <f>B11/B17</f>
        <v>0.043478260869565216</v>
      </c>
      <c r="D11" s="15">
        <v>0</v>
      </c>
      <c r="E11" s="18">
        <v>0</v>
      </c>
      <c r="F11" s="17">
        <v>3</v>
      </c>
      <c r="G11" s="19">
        <f>F11/F17</f>
        <v>0.01948051948051948</v>
      </c>
      <c r="H11" s="13"/>
      <c r="I11" s="15">
        <v>3</v>
      </c>
      <c r="J11" s="18">
        <f>I11/33</f>
        <v>0.09090909090909091</v>
      </c>
      <c r="K11" s="15">
        <v>0</v>
      </c>
      <c r="L11" s="18">
        <v>0</v>
      </c>
      <c r="M11" s="17">
        <v>3</v>
      </c>
      <c r="N11" s="19">
        <f>M11/158</f>
        <v>0.0189873417721519</v>
      </c>
      <c r="O11" s="14"/>
      <c r="P11" s="15">
        <v>4</v>
      </c>
      <c r="Q11" s="20">
        <f>P11/P17</f>
        <v>0.0975609756097561</v>
      </c>
      <c r="R11" s="15">
        <v>1</v>
      </c>
      <c r="S11" s="18">
        <f>R11/R17</f>
        <v>0.009433962264150943</v>
      </c>
      <c r="T11" s="17">
        <f t="shared" si="0"/>
        <v>5</v>
      </c>
      <c r="U11" s="19">
        <f>T11/T17</f>
        <v>0.034013605442176874</v>
      </c>
    </row>
    <row r="12" spans="1:21" ht="15">
      <c r="A12" s="23" t="s">
        <v>69</v>
      </c>
      <c r="B12" s="22">
        <v>0</v>
      </c>
      <c r="C12" s="18">
        <v>0</v>
      </c>
      <c r="D12" s="15">
        <v>0</v>
      </c>
      <c r="E12" s="18">
        <v>0</v>
      </c>
      <c r="F12" s="17">
        <v>0</v>
      </c>
      <c r="G12" s="19">
        <v>0</v>
      </c>
      <c r="H12" s="13"/>
      <c r="I12" s="15">
        <v>0</v>
      </c>
      <c r="J12" s="18">
        <v>0</v>
      </c>
      <c r="K12" s="15">
        <v>0</v>
      </c>
      <c r="L12" s="18">
        <v>0</v>
      </c>
      <c r="M12" s="17">
        <v>0</v>
      </c>
      <c r="N12" s="19">
        <v>0</v>
      </c>
      <c r="O12" s="14"/>
      <c r="P12" s="15">
        <v>1</v>
      </c>
      <c r="Q12" s="20">
        <f>P12/P17</f>
        <v>0.024390243902439025</v>
      </c>
      <c r="R12" s="15">
        <v>0</v>
      </c>
      <c r="S12" s="18">
        <v>0</v>
      </c>
      <c r="T12" s="17">
        <f t="shared" si="0"/>
        <v>1</v>
      </c>
      <c r="U12" s="19">
        <f>T12/T17</f>
        <v>0.006802721088435374</v>
      </c>
    </row>
    <row r="13" spans="1:21" ht="15">
      <c r="A13" s="23" t="s">
        <v>9</v>
      </c>
      <c r="B13" s="22">
        <v>2</v>
      </c>
      <c r="C13" s="18">
        <f>B13/B17</f>
        <v>0.028985507246376812</v>
      </c>
      <c r="D13" s="15">
        <v>0</v>
      </c>
      <c r="E13" s="18">
        <v>0</v>
      </c>
      <c r="F13" s="17">
        <v>2</v>
      </c>
      <c r="G13" s="19">
        <f>F13/F17</f>
        <v>0.012987012987012988</v>
      </c>
      <c r="H13" s="13"/>
      <c r="I13" s="15">
        <v>1</v>
      </c>
      <c r="J13" s="18">
        <f>I13/33</f>
        <v>0.030303030303030304</v>
      </c>
      <c r="K13" s="15">
        <v>0</v>
      </c>
      <c r="L13" s="18">
        <v>0</v>
      </c>
      <c r="M13" s="17">
        <v>1</v>
      </c>
      <c r="N13" s="19">
        <f>M13/158</f>
        <v>0.006329113924050633</v>
      </c>
      <c r="O13" s="14"/>
      <c r="P13" s="15">
        <v>2</v>
      </c>
      <c r="Q13" s="20">
        <f>P13/P17</f>
        <v>0.04878048780487805</v>
      </c>
      <c r="R13" s="15">
        <v>2</v>
      </c>
      <c r="S13" s="18">
        <f>R13/R17</f>
        <v>0.018867924528301886</v>
      </c>
      <c r="T13" s="17">
        <f t="shared" si="0"/>
        <v>4</v>
      </c>
      <c r="U13" s="19">
        <f>T13/T17</f>
        <v>0.027210884353741496</v>
      </c>
    </row>
    <row r="14" spans="1:21" ht="15">
      <c r="A14" s="23" t="s">
        <v>23</v>
      </c>
      <c r="B14" s="22">
        <v>1</v>
      </c>
      <c r="C14" s="18">
        <f>B14/B17</f>
        <v>0.014492753623188406</v>
      </c>
      <c r="D14" s="15">
        <v>0</v>
      </c>
      <c r="E14" s="18">
        <v>0</v>
      </c>
      <c r="F14" s="17">
        <v>1</v>
      </c>
      <c r="G14" s="19">
        <f>F14/F17</f>
        <v>0.006493506493506494</v>
      </c>
      <c r="H14" s="13"/>
      <c r="I14" s="15">
        <v>0</v>
      </c>
      <c r="J14" s="18">
        <v>0</v>
      </c>
      <c r="K14" s="15">
        <v>0</v>
      </c>
      <c r="L14" s="18">
        <v>0</v>
      </c>
      <c r="M14" s="17">
        <v>0</v>
      </c>
      <c r="N14" s="19">
        <v>0</v>
      </c>
      <c r="O14" s="14"/>
      <c r="P14" s="15">
        <v>1</v>
      </c>
      <c r="Q14" s="20">
        <f>P14/P17</f>
        <v>0.024390243902439025</v>
      </c>
      <c r="R14" s="15">
        <v>0</v>
      </c>
      <c r="S14" s="18">
        <v>0</v>
      </c>
      <c r="T14" s="17">
        <f t="shared" si="0"/>
        <v>1</v>
      </c>
      <c r="U14" s="19">
        <f>T14/T17</f>
        <v>0.006802721088435374</v>
      </c>
    </row>
    <row r="15" spans="1:21" ht="15">
      <c r="A15" s="23" t="s">
        <v>75</v>
      </c>
      <c r="B15" s="22">
        <v>0</v>
      </c>
      <c r="C15" s="18">
        <v>0</v>
      </c>
      <c r="D15" s="15">
        <v>0</v>
      </c>
      <c r="E15" s="18">
        <v>0</v>
      </c>
      <c r="F15" s="17">
        <v>0</v>
      </c>
      <c r="G15" s="19">
        <v>0</v>
      </c>
      <c r="H15" s="13"/>
      <c r="I15" s="15">
        <v>0</v>
      </c>
      <c r="J15" s="18">
        <v>0</v>
      </c>
      <c r="K15" s="15">
        <v>0</v>
      </c>
      <c r="L15" s="18">
        <v>0</v>
      </c>
      <c r="M15" s="17">
        <v>0</v>
      </c>
      <c r="N15" s="19">
        <v>0</v>
      </c>
      <c r="O15" s="14"/>
      <c r="P15" s="15">
        <v>1</v>
      </c>
      <c r="Q15" s="20">
        <f>P15/P17</f>
        <v>0.024390243902439025</v>
      </c>
      <c r="R15" s="15">
        <v>0</v>
      </c>
      <c r="S15" s="18">
        <v>0</v>
      </c>
      <c r="T15" s="17">
        <f t="shared" si="0"/>
        <v>1</v>
      </c>
      <c r="U15" s="19">
        <f>T15/T17</f>
        <v>0.006802721088435374</v>
      </c>
    </row>
    <row r="16" spans="1:21" ht="15.75" thickBot="1">
      <c r="A16" s="24" t="s">
        <v>67</v>
      </c>
      <c r="B16" s="25">
        <v>0</v>
      </c>
      <c r="C16" s="27">
        <v>0</v>
      </c>
      <c r="D16" s="28">
        <v>0</v>
      </c>
      <c r="E16" s="29">
        <v>0</v>
      </c>
      <c r="F16" s="30">
        <v>0</v>
      </c>
      <c r="G16" s="31">
        <v>0</v>
      </c>
      <c r="H16" s="13"/>
      <c r="I16" s="32">
        <v>1</v>
      </c>
      <c r="J16" s="27">
        <f>I16/33</f>
        <v>0.030303030303030304</v>
      </c>
      <c r="K16" s="32">
        <v>0</v>
      </c>
      <c r="L16" s="27">
        <v>0</v>
      </c>
      <c r="M16" s="33">
        <v>1</v>
      </c>
      <c r="N16" s="34">
        <f>M16/158</f>
        <v>0.006329113924050633</v>
      </c>
      <c r="O16" s="14"/>
      <c r="P16" s="32">
        <v>0</v>
      </c>
      <c r="Q16" s="35">
        <f>P16/P17</f>
        <v>0</v>
      </c>
      <c r="R16" s="32">
        <v>0</v>
      </c>
      <c r="S16" s="27">
        <v>0</v>
      </c>
      <c r="T16" s="33">
        <f t="shared" si="0"/>
        <v>0</v>
      </c>
      <c r="U16" s="34">
        <v>0</v>
      </c>
    </row>
    <row r="17" spans="1:21" ht="15.75" thickBot="1">
      <c r="A17" s="44" t="s">
        <v>13</v>
      </c>
      <c r="B17" s="45">
        <v>69</v>
      </c>
      <c r="C17" s="46">
        <f>SUM(C7:C16)</f>
        <v>1</v>
      </c>
      <c r="D17" s="47">
        <v>85</v>
      </c>
      <c r="E17" s="46">
        <f>SUM(E7:E16)</f>
        <v>1</v>
      </c>
      <c r="F17" s="47">
        <v>154</v>
      </c>
      <c r="G17" s="46">
        <f>SUM(G7:G16)</f>
        <v>0.9999999999999999</v>
      </c>
      <c r="H17" s="21"/>
      <c r="I17" s="47">
        <f aca="true" t="shared" si="1" ref="I17:N17">SUM(I7:I16)</f>
        <v>33</v>
      </c>
      <c r="J17" s="46">
        <f t="shared" si="1"/>
        <v>1</v>
      </c>
      <c r="K17" s="47">
        <f t="shared" si="1"/>
        <v>125</v>
      </c>
      <c r="L17" s="46">
        <f t="shared" si="1"/>
        <v>1</v>
      </c>
      <c r="M17" s="47">
        <f t="shared" si="1"/>
        <v>158</v>
      </c>
      <c r="N17" s="46">
        <f t="shared" si="1"/>
        <v>1</v>
      </c>
      <c r="O17" s="14"/>
      <c r="P17" s="47">
        <f aca="true" t="shared" si="2" ref="P17:U17">SUM(P7:P16)</f>
        <v>41</v>
      </c>
      <c r="Q17" s="48">
        <f t="shared" si="2"/>
        <v>1</v>
      </c>
      <c r="R17" s="47">
        <f t="shared" si="2"/>
        <v>106</v>
      </c>
      <c r="S17" s="46">
        <f t="shared" si="2"/>
        <v>1.0000000000000002</v>
      </c>
      <c r="T17" s="47">
        <f t="shared" si="2"/>
        <v>147</v>
      </c>
      <c r="U17" s="46">
        <f t="shared" si="2"/>
        <v>1</v>
      </c>
    </row>
  </sheetData>
  <mergeCells count="17">
    <mergeCell ref="P4:U4"/>
    <mergeCell ref="K5:L5"/>
    <mergeCell ref="M5:N5"/>
    <mergeCell ref="B3:G3"/>
    <mergeCell ref="I3:N3"/>
    <mergeCell ref="B4:G4"/>
    <mergeCell ref="I4:N4"/>
    <mergeCell ref="A1:B1"/>
    <mergeCell ref="T5:U5"/>
    <mergeCell ref="P5:Q5"/>
    <mergeCell ref="B5:C5"/>
    <mergeCell ref="D5:E5"/>
    <mergeCell ref="F5:G5"/>
    <mergeCell ref="R5:S5"/>
    <mergeCell ref="P3:U3"/>
    <mergeCell ref="A3:A6"/>
    <mergeCell ref="I5:J5"/>
  </mergeCells>
  <printOptions/>
  <pageMargins left="0.21" right="0.18" top="1" bottom="1" header="0.5" footer="0.5"/>
  <pageSetup fitToHeight="1" fitToWidth="1" horizontalDpi="1200" verticalDpi="12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5"/>
  <sheetViews>
    <sheetView workbookViewId="0" topLeftCell="A52">
      <selection activeCell="F52" sqref="F52"/>
    </sheetView>
  </sheetViews>
  <sheetFormatPr defaultColWidth="9.140625" defaultRowHeight="12.75"/>
  <cols>
    <col min="1" max="1" width="26.00390625" style="50" customWidth="1"/>
    <col min="2" max="2" width="4.140625" style="14" customWidth="1"/>
    <col min="3" max="3" width="3.140625" style="50" customWidth="1"/>
    <col min="4" max="4" width="9.140625" style="50" customWidth="1"/>
    <col min="5" max="5" width="4.421875" style="50" bestFit="1" customWidth="1"/>
    <col min="6" max="6" width="6.8515625" style="50" bestFit="1" customWidth="1"/>
    <col min="7" max="7" width="4.421875" style="66" bestFit="1" customWidth="1"/>
    <col min="8" max="8" width="8.00390625" style="50" bestFit="1" customWidth="1"/>
    <col min="9" max="9" width="6.7109375" style="66" bestFit="1" customWidth="1"/>
    <col min="10" max="10" width="7.421875" style="50" bestFit="1" customWidth="1"/>
    <col min="11" max="11" width="6.421875" style="66" customWidth="1"/>
    <col min="12" max="12" width="6.421875" style="50" customWidth="1"/>
    <col min="13" max="13" width="6.57421875" style="50" customWidth="1"/>
    <col min="14" max="14" width="9.57421875" style="50" customWidth="1"/>
    <col min="15" max="16384" width="9.140625" style="50" customWidth="1"/>
  </cols>
  <sheetData>
    <row r="1" spans="1:14" ht="15">
      <c r="A1" s="86" t="s">
        <v>64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14"/>
      <c r="M1" s="14"/>
      <c r="N1" s="14"/>
    </row>
    <row r="2" spans="1:17" ht="15" customHeight="1">
      <c r="A2" s="87" t="s">
        <v>73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67"/>
      <c r="O2" s="67"/>
      <c r="P2" s="67"/>
      <c r="Q2" s="67"/>
    </row>
    <row r="3" spans="1:14" ht="15" customHeight="1">
      <c r="A3" s="87" t="s">
        <v>74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14"/>
    </row>
    <row r="4" spans="1:14" ht="14.25">
      <c r="A4" s="14"/>
      <c r="C4" s="14"/>
      <c r="D4" s="14"/>
      <c r="E4" s="14"/>
      <c r="F4" s="14"/>
      <c r="G4" s="49"/>
      <c r="H4" s="14"/>
      <c r="I4" s="49"/>
      <c r="J4" s="14"/>
      <c r="K4" s="49"/>
      <c r="L4" s="14"/>
      <c r="M4" s="14"/>
      <c r="N4" s="14"/>
    </row>
    <row r="5" spans="1:11" ht="15">
      <c r="A5" s="14"/>
      <c r="C5" s="100" t="s">
        <v>68</v>
      </c>
      <c r="D5" s="101"/>
      <c r="E5" s="101"/>
      <c r="F5" s="101"/>
      <c r="G5" s="101"/>
      <c r="H5" s="101"/>
      <c r="I5" s="101"/>
      <c r="J5" s="101"/>
      <c r="K5" s="101"/>
    </row>
    <row r="6" spans="1:11" ht="15">
      <c r="A6" s="14"/>
      <c r="B6" s="13"/>
      <c r="C6" s="14"/>
      <c r="D6" s="52"/>
      <c r="E6" s="53"/>
      <c r="F6" s="52"/>
      <c r="G6" s="53"/>
      <c r="H6" s="52"/>
      <c r="I6" s="54"/>
      <c r="J6" s="54"/>
      <c r="K6" s="53"/>
    </row>
    <row r="7" spans="1:11" ht="12.75" customHeight="1">
      <c r="A7" s="102" t="s">
        <v>0</v>
      </c>
      <c r="B7" s="6"/>
      <c r="C7" s="97" t="s">
        <v>27</v>
      </c>
      <c r="D7" s="98"/>
      <c r="E7" s="98"/>
      <c r="F7" s="98"/>
      <c r="G7" s="98"/>
      <c r="H7" s="99"/>
      <c r="I7" s="90" t="s">
        <v>28</v>
      </c>
      <c r="J7" s="91"/>
      <c r="K7" s="94" t="s">
        <v>29</v>
      </c>
    </row>
    <row r="8" spans="1:11" ht="14.25">
      <c r="A8" s="103"/>
      <c r="B8" s="68"/>
      <c r="C8" s="88" t="s">
        <v>30</v>
      </c>
      <c r="D8" s="89"/>
      <c r="E8" s="88" t="s">
        <v>14</v>
      </c>
      <c r="F8" s="89"/>
      <c r="G8" s="88" t="s">
        <v>13</v>
      </c>
      <c r="H8" s="89"/>
      <c r="I8" s="92"/>
      <c r="J8" s="93"/>
      <c r="K8" s="95"/>
    </row>
    <row r="9" spans="1:11" ht="14.25">
      <c r="A9" s="104"/>
      <c r="B9" s="5"/>
      <c r="C9" s="4" t="s">
        <v>31</v>
      </c>
      <c r="D9" s="7" t="s">
        <v>20</v>
      </c>
      <c r="E9" s="4" t="s">
        <v>31</v>
      </c>
      <c r="F9" s="7" t="s">
        <v>20</v>
      </c>
      <c r="G9" s="4" t="s">
        <v>31</v>
      </c>
      <c r="H9" s="7" t="s">
        <v>20</v>
      </c>
      <c r="I9" s="4" t="s">
        <v>31</v>
      </c>
      <c r="J9" s="4" t="s">
        <v>20</v>
      </c>
      <c r="K9" s="96"/>
    </row>
    <row r="10" spans="1:11" ht="15">
      <c r="A10" s="56" t="s">
        <v>32</v>
      </c>
      <c r="B10" s="57"/>
      <c r="C10" s="15">
        <v>29</v>
      </c>
      <c r="D10" s="58">
        <f>C10/C12</f>
        <v>0.7073170731707317</v>
      </c>
      <c r="E10" s="59">
        <v>69</v>
      </c>
      <c r="F10" s="58">
        <f>E10/E12</f>
        <v>0.6509433962264151</v>
      </c>
      <c r="G10" s="59">
        <f>C10+E10</f>
        <v>98</v>
      </c>
      <c r="H10" s="58">
        <f>G10/G12</f>
        <v>0.6666666666666666</v>
      </c>
      <c r="I10" s="59">
        <v>8917</v>
      </c>
      <c r="J10" s="60">
        <f>I10/I12</f>
        <v>0.6194081689358155</v>
      </c>
      <c r="K10" s="61">
        <f>G10/I10</f>
        <v>0.010990243355388583</v>
      </c>
    </row>
    <row r="11" spans="1:11" ht="15">
      <c r="A11" s="56" t="s">
        <v>33</v>
      </c>
      <c r="B11" s="57"/>
      <c r="C11" s="15">
        <v>12</v>
      </c>
      <c r="D11" s="58">
        <f>C11/C12</f>
        <v>0.2926829268292683</v>
      </c>
      <c r="E11" s="59">
        <v>37</v>
      </c>
      <c r="F11" s="58">
        <f>E11/E12</f>
        <v>0.3490566037735849</v>
      </c>
      <c r="G11" s="59">
        <f>C11+E11</f>
        <v>49</v>
      </c>
      <c r="H11" s="58">
        <f>G11/G12</f>
        <v>0.3333333333333333</v>
      </c>
      <c r="I11" s="59">
        <v>5477</v>
      </c>
      <c r="J11" s="60">
        <f>I11/I12</f>
        <v>0.380452903584329</v>
      </c>
      <c r="K11" s="60">
        <f>G11/I11</f>
        <v>0.008946503560343254</v>
      </c>
    </row>
    <row r="12" spans="1:11" ht="15">
      <c r="A12" s="16" t="s">
        <v>13</v>
      </c>
      <c r="B12" s="57"/>
      <c r="C12" s="16">
        <f aca="true" t="shared" si="0" ref="C12:H12">SUM(C10:C11)</f>
        <v>41</v>
      </c>
      <c r="D12" s="55">
        <f t="shared" si="0"/>
        <v>1</v>
      </c>
      <c r="E12" s="51">
        <f t="shared" si="0"/>
        <v>106</v>
      </c>
      <c r="F12" s="55">
        <f t="shared" si="0"/>
        <v>1</v>
      </c>
      <c r="G12" s="51">
        <f t="shared" si="0"/>
        <v>147</v>
      </c>
      <c r="H12" s="55">
        <f t="shared" si="0"/>
        <v>1</v>
      </c>
      <c r="I12" s="51">
        <v>14396</v>
      </c>
      <c r="J12" s="55">
        <f>SUM(J10:J11)</f>
        <v>0.9998610725201444</v>
      </c>
      <c r="K12" s="60">
        <f>G12/I12</f>
        <v>0.010211169769380383</v>
      </c>
    </row>
    <row r="13" spans="1:11" ht="14.25">
      <c r="A13" s="14"/>
      <c r="B13" s="13"/>
      <c r="C13" s="14"/>
      <c r="D13" s="49"/>
      <c r="E13" s="14"/>
      <c r="F13" s="49"/>
      <c r="G13" s="14"/>
      <c r="H13" s="49"/>
      <c r="I13" s="14"/>
      <c r="J13" s="14"/>
      <c r="K13" s="14"/>
    </row>
    <row r="14" spans="1:11" ht="12.75" customHeight="1">
      <c r="A14" s="102" t="s">
        <v>1</v>
      </c>
      <c r="B14" s="6"/>
      <c r="C14" s="97" t="s">
        <v>27</v>
      </c>
      <c r="D14" s="98"/>
      <c r="E14" s="98"/>
      <c r="F14" s="98"/>
      <c r="G14" s="98"/>
      <c r="H14" s="99"/>
      <c r="I14" s="90" t="s">
        <v>28</v>
      </c>
      <c r="J14" s="91"/>
      <c r="K14" s="94" t="s">
        <v>29</v>
      </c>
    </row>
    <row r="15" spans="1:11" ht="14.25">
      <c r="A15" s="103"/>
      <c r="B15" s="68"/>
      <c r="C15" s="88" t="s">
        <v>30</v>
      </c>
      <c r="D15" s="89"/>
      <c r="E15" s="88" t="s">
        <v>14</v>
      </c>
      <c r="F15" s="89"/>
      <c r="G15" s="88" t="s">
        <v>13</v>
      </c>
      <c r="H15" s="89"/>
      <c r="I15" s="92"/>
      <c r="J15" s="93"/>
      <c r="K15" s="95"/>
    </row>
    <row r="16" spans="1:11" ht="14.25">
      <c r="A16" s="104"/>
      <c r="B16" s="5"/>
      <c r="C16" s="4" t="s">
        <v>31</v>
      </c>
      <c r="D16" s="7" t="s">
        <v>20</v>
      </c>
      <c r="E16" s="4" t="s">
        <v>31</v>
      </c>
      <c r="F16" s="7" t="s">
        <v>20</v>
      </c>
      <c r="G16" s="4" t="s">
        <v>31</v>
      </c>
      <c r="H16" s="7" t="s">
        <v>20</v>
      </c>
      <c r="I16" s="4" t="s">
        <v>31</v>
      </c>
      <c r="J16" s="4" t="s">
        <v>20</v>
      </c>
      <c r="K16" s="96"/>
    </row>
    <row r="17" spans="1:11" ht="15">
      <c r="A17" s="56" t="s">
        <v>24</v>
      </c>
      <c r="B17" s="57"/>
      <c r="C17" s="15">
        <v>15</v>
      </c>
      <c r="D17" s="58">
        <f>C17/C21</f>
        <v>0.36585365853658536</v>
      </c>
      <c r="E17" s="59">
        <v>42</v>
      </c>
      <c r="F17" s="58">
        <f>E17/E21</f>
        <v>0.39622641509433965</v>
      </c>
      <c r="G17" s="59">
        <f>C17+E17</f>
        <v>57</v>
      </c>
      <c r="H17" s="58">
        <f>G17/G21</f>
        <v>0.40714285714285714</v>
      </c>
      <c r="I17" s="59">
        <v>10500</v>
      </c>
      <c r="J17" s="60">
        <f>I17/I21</f>
        <v>0.729369269241456</v>
      </c>
      <c r="K17" s="61">
        <f>G17/I17</f>
        <v>0.0054285714285714284</v>
      </c>
    </row>
    <row r="18" spans="1:11" ht="15">
      <c r="A18" s="56" t="s">
        <v>26</v>
      </c>
      <c r="B18" s="57"/>
      <c r="C18" s="15">
        <v>24</v>
      </c>
      <c r="D18" s="58">
        <f>C18/C21</f>
        <v>0.5853658536585366</v>
      </c>
      <c r="E18" s="59">
        <v>57</v>
      </c>
      <c r="F18" s="58">
        <f>E18/E21</f>
        <v>0.5377358490566038</v>
      </c>
      <c r="G18" s="59">
        <f>C18+E18</f>
        <v>81</v>
      </c>
      <c r="H18" s="58">
        <f>G18/G21</f>
        <v>0.5785714285714286</v>
      </c>
      <c r="I18" s="59">
        <v>3036</v>
      </c>
      <c r="J18" s="60">
        <f>I18/I21</f>
        <v>0.2108919144206724</v>
      </c>
      <c r="K18" s="61">
        <f>G18/I18</f>
        <v>0.0266798418972332</v>
      </c>
    </row>
    <row r="19" spans="1:11" ht="15">
      <c r="A19" s="56" t="s">
        <v>34</v>
      </c>
      <c r="B19" s="57"/>
      <c r="C19" s="15">
        <v>0</v>
      </c>
      <c r="D19" s="58">
        <f>C19/C21</f>
        <v>0</v>
      </c>
      <c r="E19" s="59">
        <v>0</v>
      </c>
      <c r="F19" s="58">
        <f>E19/E21</f>
        <v>0</v>
      </c>
      <c r="G19" s="59">
        <f>C19+E19</f>
        <v>0</v>
      </c>
      <c r="H19" s="58">
        <f>G19/G21</f>
        <v>0</v>
      </c>
      <c r="I19" s="59">
        <v>91</v>
      </c>
      <c r="J19" s="60">
        <f>I19/I21</f>
        <v>0.006321200333425952</v>
      </c>
      <c r="K19" s="61">
        <f>G19/I19</f>
        <v>0</v>
      </c>
    </row>
    <row r="20" spans="1:11" ht="15">
      <c r="A20" s="56" t="s">
        <v>35</v>
      </c>
      <c r="B20" s="57"/>
      <c r="C20" s="15">
        <v>2</v>
      </c>
      <c r="D20" s="58">
        <f>C20/C21</f>
        <v>0.04878048780487805</v>
      </c>
      <c r="E20" s="59">
        <v>7</v>
      </c>
      <c r="F20" s="58">
        <f>E20/E21</f>
        <v>0.0660377358490566</v>
      </c>
      <c r="G20" s="59">
        <f>C20+E2</f>
        <v>2</v>
      </c>
      <c r="H20" s="58">
        <f>G20/G21</f>
        <v>0.014285714285714285</v>
      </c>
      <c r="I20" s="59">
        <v>769</v>
      </c>
      <c r="J20" s="60">
        <f>I20/I21</f>
        <v>0.05341761600444568</v>
      </c>
      <c r="K20" s="60">
        <f>G20/I20</f>
        <v>0.002600780234070221</v>
      </c>
    </row>
    <row r="21" spans="1:11" ht="15">
      <c r="A21" s="16" t="s">
        <v>13</v>
      </c>
      <c r="B21" s="57"/>
      <c r="C21" s="16">
        <f aca="true" t="shared" si="1" ref="C21:J21">SUM(C17:C20)</f>
        <v>41</v>
      </c>
      <c r="D21" s="55">
        <f t="shared" si="1"/>
        <v>1</v>
      </c>
      <c r="E21" s="51">
        <f t="shared" si="1"/>
        <v>106</v>
      </c>
      <c r="F21" s="55">
        <f t="shared" si="1"/>
        <v>1</v>
      </c>
      <c r="G21" s="51">
        <f t="shared" si="1"/>
        <v>140</v>
      </c>
      <c r="H21" s="55">
        <f t="shared" si="1"/>
        <v>1</v>
      </c>
      <c r="I21" s="51">
        <f t="shared" si="1"/>
        <v>14396</v>
      </c>
      <c r="J21" s="55">
        <f t="shared" si="1"/>
        <v>1</v>
      </c>
      <c r="K21" s="60">
        <f>G21/I21</f>
        <v>0.009724923589886079</v>
      </c>
    </row>
    <row r="22" spans="1:11" ht="14.25">
      <c r="A22" s="14"/>
      <c r="B22" s="13"/>
      <c r="C22" s="14"/>
      <c r="D22" s="49"/>
      <c r="E22" s="14"/>
      <c r="F22" s="49"/>
      <c r="G22" s="14"/>
      <c r="H22" s="49"/>
      <c r="I22" s="14"/>
      <c r="J22" s="14"/>
      <c r="K22" s="14"/>
    </row>
    <row r="23" spans="1:11" ht="12.75" customHeight="1">
      <c r="A23" s="102" t="s">
        <v>3</v>
      </c>
      <c r="B23" s="6"/>
      <c r="C23" s="97" t="s">
        <v>27</v>
      </c>
      <c r="D23" s="98"/>
      <c r="E23" s="98"/>
      <c r="F23" s="98"/>
      <c r="G23" s="98"/>
      <c r="H23" s="99"/>
      <c r="I23" s="90" t="s">
        <v>28</v>
      </c>
      <c r="J23" s="91"/>
      <c r="K23" s="94" t="s">
        <v>29</v>
      </c>
    </row>
    <row r="24" spans="1:11" ht="14.25">
      <c r="A24" s="103"/>
      <c r="B24" s="68"/>
      <c r="C24" s="88" t="s">
        <v>30</v>
      </c>
      <c r="D24" s="89"/>
      <c r="E24" s="88" t="s">
        <v>14</v>
      </c>
      <c r="F24" s="89"/>
      <c r="G24" s="88" t="s">
        <v>13</v>
      </c>
      <c r="H24" s="89"/>
      <c r="I24" s="92"/>
      <c r="J24" s="93"/>
      <c r="K24" s="95"/>
    </row>
    <row r="25" spans="1:11" ht="14.25">
      <c r="A25" s="104"/>
      <c r="B25" s="5"/>
      <c r="C25" s="4" t="s">
        <v>31</v>
      </c>
      <c r="D25" s="7" t="s">
        <v>20</v>
      </c>
      <c r="E25" s="4" t="s">
        <v>31</v>
      </c>
      <c r="F25" s="7" t="s">
        <v>20</v>
      </c>
      <c r="G25" s="4" t="s">
        <v>31</v>
      </c>
      <c r="H25" s="7" t="s">
        <v>20</v>
      </c>
      <c r="I25" s="4" t="s">
        <v>31</v>
      </c>
      <c r="J25" s="4" t="s">
        <v>20</v>
      </c>
      <c r="K25" s="96"/>
    </row>
    <row r="26" spans="1:11" ht="15">
      <c r="A26" s="56" t="s">
        <v>36</v>
      </c>
      <c r="B26" s="57"/>
      <c r="C26" s="15">
        <v>1</v>
      </c>
      <c r="D26" s="58">
        <f>C26/C28</f>
        <v>0.024390243902439025</v>
      </c>
      <c r="E26" s="59">
        <v>3</v>
      </c>
      <c r="F26" s="58">
        <f>E26/E28</f>
        <v>0.02830188679245283</v>
      </c>
      <c r="G26" s="59">
        <f>C26+E26</f>
        <v>4</v>
      </c>
      <c r="H26" s="58">
        <f>G26/G28</f>
        <v>0.027210884353741496</v>
      </c>
      <c r="I26" s="59">
        <v>645</v>
      </c>
      <c r="J26" s="60">
        <f>I26/I28</f>
        <v>0.04480411225340372</v>
      </c>
      <c r="K26" s="61">
        <f>G26/I26</f>
        <v>0.006201550387596899</v>
      </c>
    </row>
    <row r="27" spans="1:11" ht="15">
      <c r="A27" s="56" t="s">
        <v>19</v>
      </c>
      <c r="B27" s="57"/>
      <c r="C27" s="15">
        <v>40</v>
      </c>
      <c r="D27" s="58">
        <f>C27/C28</f>
        <v>0.975609756097561</v>
      </c>
      <c r="E27" s="59">
        <v>103</v>
      </c>
      <c r="F27" s="58">
        <f>E27/E28</f>
        <v>0.9716981132075472</v>
      </c>
      <c r="G27" s="59">
        <f>C27+E27</f>
        <v>143</v>
      </c>
      <c r="H27" s="58">
        <f>G27/G28</f>
        <v>0.9727891156462585</v>
      </c>
      <c r="I27" s="59">
        <f>I28-I26</f>
        <v>13751</v>
      </c>
      <c r="J27" s="60">
        <f>I27/I28</f>
        <v>0.9551958877465963</v>
      </c>
      <c r="K27" s="61">
        <f>G27/I27</f>
        <v>0.010399243691367901</v>
      </c>
    </row>
    <row r="28" spans="1:11" ht="15">
      <c r="A28" s="16" t="s">
        <v>13</v>
      </c>
      <c r="B28" s="57"/>
      <c r="C28" s="16">
        <v>41</v>
      </c>
      <c r="D28" s="55">
        <f>SUM(D26:D27)</f>
        <v>1</v>
      </c>
      <c r="E28" s="51">
        <f>SUM(E26:E27)</f>
        <v>106</v>
      </c>
      <c r="F28" s="55">
        <f>SUM(F26:F27)</f>
        <v>1</v>
      </c>
      <c r="G28" s="51">
        <f>SUM(G26:G27)</f>
        <v>147</v>
      </c>
      <c r="H28" s="55">
        <f>SUM(H26:H27)</f>
        <v>1</v>
      </c>
      <c r="I28" s="51">
        <v>14396</v>
      </c>
      <c r="J28" s="55">
        <f>SUM(J26:J27)</f>
        <v>1</v>
      </c>
      <c r="K28" s="60">
        <v>0.01</v>
      </c>
    </row>
    <row r="29" spans="1:11" ht="17.25" customHeight="1">
      <c r="A29" s="14"/>
      <c r="B29" s="13"/>
      <c r="C29" s="14"/>
      <c r="D29" s="49"/>
      <c r="E29" s="14"/>
      <c r="F29" s="49"/>
      <c r="G29" s="14"/>
      <c r="H29" s="49"/>
      <c r="I29" s="14"/>
      <c r="J29" s="14"/>
      <c r="K29" s="14"/>
    </row>
    <row r="30" spans="1:11" ht="12.75" customHeight="1">
      <c r="A30" s="102" t="s">
        <v>37</v>
      </c>
      <c r="B30" s="6"/>
      <c r="C30" s="97" t="s">
        <v>27</v>
      </c>
      <c r="D30" s="98"/>
      <c r="E30" s="98"/>
      <c r="F30" s="98"/>
      <c r="G30" s="98"/>
      <c r="H30" s="99"/>
      <c r="I30" s="90" t="s">
        <v>28</v>
      </c>
      <c r="J30" s="91"/>
      <c r="K30" s="94" t="s">
        <v>29</v>
      </c>
    </row>
    <row r="31" spans="1:11" ht="14.25">
      <c r="A31" s="103"/>
      <c r="B31" s="68"/>
      <c r="C31" s="88" t="s">
        <v>30</v>
      </c>
      <c r="D31" s="89"/>
      <c r="E31" s="88" t="s">
        <v>14</v>
      </c>
      <c r="F31" s="89"/>
      <c r="G31" s="88" t="s">
        <v>13</v>
      </c>
      <c r="H31" s="89"/>
      <c r="I31" s="92"/>
      <c r="J31" s="93"/>
      <c r="K31" s="95"/>
    </row>
    <row r="32" spans="1:11" ht="14.25">
      <c r="A32" s="104"/>
      <c r="B32" s="5"/>
      <c r="C32" s="4" t="s">
        <v>31</v>
      </c>
      <c r="D32" s="7" t="s">
        <v>20</v>
      </c>
      <c r="E32" s="4" t="s">
        <v>31</v>
      </c>
      <c r="F32" s="7" t="s">
        <v>20</v>
      </c>
      <c r="G32" s="4" t="s">
        <v>31</v>
      </c>
      <c r="H32" s="7" t="s">
        <v>20</v>
      </c>
      <c r="I32" s="4" t="s">
        <v>31</v>
      </c>
      <c r="J32" s="4" t="s">
        <v>20</v>
      </c>
      <c r="K32" s="96"/>
    </row>
    <row r="33" spans="1:11" ht="15">
      <c r="A33" s="56" t="s">
        <v>38</v>
      </c>
      <c r="B33" s="57"/>
      <c r="C33" s="15">
        <v>24</v>
      </c>
      <c r="D33" s="58">
        <f>C33/C35</f>
        <v>0.5853658536585366</v>
      </c>
      <c r="E33" s="59">
        <v>56</v>
      </c>
      <c r="F33" s="58">
        <f>E33/E35</f>
        <v>0.5283018867924528</v>
      </c>
      <c r="G33" s="59">
        <f>C33+E33</f>
        <v>80</v>
      </c>
      <c r="H33" s="58">
        <f>G33/G35</f>
        <v>0.54421768707483</v>
      </c>
      <c r="I33" s="59">
        <v>12278</v>
      </c>
      <c r="J33" s="60">
        <f>I33/I35</f>
        <v>0.8528757988330091</v>
      </c>
      <c r="K33" s="61">
        <f>G33/I33</f>
        <v>0.006515719172503665</v>
      </c>
    </row>
    <row r="34" spans="1:11" ht="15">
      <c r="A34" s="56" t="s">
        <v>39</v>
      </c>
      <c r="B34" s="57"/>
      <c r="C34" s="15">
        <v>17</v>
      </c>
      <c r="D34" s="58">
        <f>C34/C35</f>
        <v>0.4146341463414634</v>
      </c>
      <c r="E34" s="59">
        <v>50</v>
      </c>
      <c r="F34" s="58">
        <f>E34/E35</f>
        <v>0.4716981132075472</v>
      </c>
      <c r="G34" s="59">
        <f>C34+E34</f>
        <v>67</v>
      </c>
      <c r="H34" s="58">
        <f>G34/G35</f>
        <v>0.4557823129251701</v>
      </c>
      <c r="I34" s="59">
        <v>2118</v>
      </c>
      <c r="J34" s="60">
        <f>I34/I35</f>
        <v>0.14712420116699082</v>
      </c>
      <c r="K34" s="61">
        <f>G34/I34</f>
        <v>0.03163361661945231</v>
      </c>
    </row>
    <row r="35" spans="1:11" ht="15">
      <c r="A35" s="16" t="s">
        <v>13</v>
      </c>
      <c r="B35" s="57"/>
      <c r="C35" s="16">
        <f aca="true" t="shared" si="2" ref="C35:J35">SUM(C33:C34)</f>
        <v>41</v>
      </c>
      <c r="D35" s="55">
        <f t="shared" si="2"/>
        <v>1</v>
      </c>
      <c r="E35" s="51">
        <f t="shared" si="2"/>
        <v>106</v>
      </c>
      <c r="F35" s="55">
        <f t="shared" si="2"/>
        <v>1</v>
      </c>
      <c r="G35" s="51">
        <f t="shared" si="2"/>
        <v>147</v>
      </c>
      <c r="H35" s="60">
        <f t="shared" si="2"/>
        <v>1</v>
      </c>
      <c r="I35" s="51">
        <f t="shared" si="2"/>
        <v>14396</v>
      </c>
      <c r="J35" s="55">
        <f t="shared" si="2"/>
        <v>1</v>
      </c>
      <c r="K35" s="60">
        <v>0.01</v>
      </c>
    </row>
    <row r="36" spans="1:11" ht="14.25">
      <c r="A36" s="14"/>
      <c r="B36" s="13"/>
      <c r="C36" s="14"/>
      <c r="D36" s="49"/>
      <c r="E36" s="14"/>
      <c r="F36" s="49"/>
      <c r="G36" s="14"/>
      <c r="H36" s="49"/>
      <c r="I36" s="14"/>
      <c r="J36" s="14"/>
      <c r="K36" s="14"/>
    </row>
    <row r="37" spans="1:11" ht="12.75" customHeight="1">
      <c r="A37" s="102" t="s">
        <v>4</v>
      </c>
      <c r="B37" s="6"/>
      <c r="C37" s="97" t="s">
        <v>27</v>
      </c>
      <c r="D37" s="98"/>
      <c r="E37" s="98"/>
      <c r="F37" s="98"/>
      <c r="G37" s="98"/>
      <c r="H37" s="99"/>
      <c r="I37" s="90" t="s">
        <v>28</v>
      </c>
      <c r="J37" s="91"/>
      <c r="K37" s="94" t="s">
        <v>29</v>
      </c>
    </row>
    <row r="38" spans="1:11" ht="14.25">
      <c r="A38" s="103"/>
      <c r="B38" s="68"/>
      <c r="C38" s="88" t="s">
        <v>30</v>
      </c>
      <c r="D38" s="89"/>
      <c r="E38" s="88" t="s">
        <v>14</v>
      </c>
      <c r="F38" s="89"/>
      <c r="G38" s="88" t="s">
        <v>13</v>
      </c>
      <c r="H38" s="89"/>
      <c r="I38" s="92"/>
      <c r="J38" s="93"/>
      <c r="K38" s="95"/>
    </row>
    <row r="39" spans="1:11" ht="14.25">
      <c r="A39" s="104"/>
      <c r="B39" s="5"/>
      <c r="C39" s="4" t="s">
        <v>31</v>
      </c>
      <c r="D39" s="7" t="s">
        <v>20</v>
      </c>
      <c r="E39" s="4" t="s">
        <v>31</v>
      </c>
      <c r="F39" s="7" t="s">
        <v>20</v>
      </c>
      <c r="G39" s="4" t="s">
        <v>31</v>
      </c>
      <c r="H39" s="7" t="s">
        <v>20</v>
      </c>
      <c r="I39" s="4" t="s">
        <v>31</v>
      </c>
      <c r="J39" s="4" t="s">
        <v>20</v>
      </c>
      <c r="K39" s="96"/>
    </row>
    <row r="40" spans="1:11" ht="15">
      <c r="A40" s="56" t="s">
        <v>40</v>
      </c>
      <c r="B40" s="57"/>
      <c r="C40" s="15">
        <v>27</v>
      </c>
      <c r="D40" s="58">
        <f>C40/C42</f>
        <v>0.6585365853658537</v>
      </c>
      <c r="E40" s="59">
        <v>69</v>
      </c>
      <c r="F40" s="58">
        <f>E40/E42</f>
        <v>0.6509433962264151</v>
      </c>
      <c r="G40" s="59">
        <f>C40+E40</f>
        <v>96</v>
      </c>
      <c r="H40" s="58">
        <f>G40/G42</f>
        <v>0.6530612244897959</v>
      </c>
      <c r="I40" s="59">
        <v>11457</v>
      </c>
      <c r="J40" s="60">
        <f>I40/I42</f>
        <v>0.7958460683523201</v>
      </c>
      <c r="K40" s="61">
        <f>G40/I40</f>
        <v>0.008379156847342237</v>
      </c>
    </row>
    <row r="41" spans="1:11" ht="15">
      <c r="A41" s="56" t="s">
        <v>41</v>
      </c>
      <c r="B41" s="57"/>
      <c r="C41" s="15">
        <v>14</v>
      </c>
      <c r="D41" s="58">
        <f>C41/C42</f>
        <v>0.34146341463414637</v>
      </c>
      <c r="E41" s="59">
        <v>37</v>
      </c>
      <c r="F41" s="58">
        <f>E41/E42</f>
        <v>0.3490566037735849</v>
      </c>
      <c r="G41" s="59">
        <f>C41+E41</f>
        <v>51</v>
      </c>
      <c r="H41" s="58">
        <f>G41/G42</f>
        <v>0.3469387755102041</v>
      </c>
      <c r="I41" s="59">
        <v>2939</v>
      </c>
      <c r="J41" s="60">
        <f>I41/I42</f>
        <v>0.20415393164767992</v>
      </c>
      <c r="K41" s="61">
        <f>G41/I41</f>
        <v>0.01735284110241579</v>
      </c>
    </row>
    <row r="42" spans="1:11" ht="15">
      <c r="A42" s="16" t="s">
        <v>13</v>
      </c>
      <c r="B42" s="57"/>
      <c r="C42" s="16">
        <f aca="true" t="shared" si="3" ref="C42:J42">SUM(C40:C41)</f>
        <v>41</v>
      </c>
      <c r="D42" s="60">
        <f t="shared" si="3"/>
        <v>1</v>
      </c>
      <c r="E42" s="51">
        <f t="shared" si="3"/>
        <v>106</v>
      </c>
      <c r="F42" s="55">
        <f t="shared" si="3"/>
        <v>1</v>
      </c>
      <c r="G42" s="51">
        <f t="shared" si="3"/>
        <v>147</v>
      </c>
      <c r="H42" s="55">
        <f t="shared" si="3"/>
        <v>1</v>
      </c>
      <c r="I42" s="51">
        <f t="shared" si="3"/>
        <v>14396</v>
      </c>
      <c r="J42" s="55">
        <f t="shared" si="3"/>
        <v>1</v>
      </c>
      <c r="K42" s="60">
        <v>0.01</v>
      </c>
    </row>
    <row r="43" spans="1:11" ht="14.25">
      <c r="A43" s="14"/>
      <c r="B43" s="13"/>
      <c r="C43" s="14"/>
      <c r="D43" s="49"/>
      <c r="E43" s="14"/>
      <c r="F43" s="49"/>
      <c r="G43" s="14"/>
      <c r="H43" s="49"/>
      <c r="I43" s="14"/>
      <c r="J43" s="14"/>
      <c r="K43" s="14"/>
    </row>
    <row r="44" spans="1:11" ht="12.75" customHeight="1">
      <c r="A44" s="102" t="s">
        <v>2</v>
      </c>
      <c r="B44" s="6"/>
      <c r="C44" s="97" t="s">
        <v>27</v>
      </c>
      <c r="D44" s="98"/>
      <c r="E44" s="98"/>
      <c r="F44" s="98"/>
      <c r="G44" s="98"/>
      <c r="H44" s="99"/>
      <c r="I44" s="90" t="s">
        <v>28</v>
      </c>
      <c r="J44" s="91"/>
      <c r="K44" s="94" t="s">
        <v>29</v>
      </c>
    </row>
    <row r="45" spans="1:11" ht="14.25">
      <c r="A45" s="103"/>
      <c r="B45" s="68"/>
      <c r="C45" s="88" t="s">
        <v>30</v>
      </c>
      <c r="D45" s="89"/>
      <c r="E45" s="88" t="s">
        <v>14</v>
      </c>
      <c r="F45" s="89"/>
      <c r="G45" s="88" t="s">
        <v>13</v>
      </c>
      <c r="H45" s="89"/>
      <c r="I45" s="92"/>
      <c r="J45" s="93"/>
      <c r="K45" s="95"/>
    </row>
    <row r="46" spans="1:11" ht="14.25">
      <c r="A46" s="104"/>
      <c r="B46" s="5"/>
      <c r="C46" s="4" t="s">
        <v>31</v>
      </c>
      <c r="D46" s="7" t="s">
        <v>20</v>
      </c>
      <c r="E46" s="4" t="s">
        <v>31</v>
      </c>
      <c r="F46" s="7" t="s">
        <v>20</v>
      </c>
      <c r="G46" s="4" t="s">
        <v>31</v>
      </c>
      <c r="H46" s="7" t="s">
        <v>20</v>
      </c>
      <c r="I46" s="4" t="s">
        <v>31</v>
      </c>
      <c r="J46" s="4" t="s">
        <v>20</v>
      </c>
      <c r="K46" s="96"/>
    </row>
    <row r="47" spans="1:11" ht="15">
      <c r="A47" s="56" t="s">
        <v>6</v>
      </c>
      <c r="B47" s="57"/>
      <c r="C47" s="15">
        <v>27</v>
      </c>
      <c r="D47" s="58">
        <f>C47/C50</f>
        <v>0.6585365853658537</v>
      </c>
      <c r="E47" s="59">
        <v>64</v>
      </c>
      <c r="F47" s="58">
        <f>E47/E50</f>
        <v>0.6037735849056604</v>
      </c>
      <c r="G47" s="59">
        <f>C47+E47</f>
        <v>91</v>
      </c>
      <c r="H47" s="58">
        <f>G47/G50</f>
        <v>0.6190476190476191</v>
      </c>
      <c r="I47" s="59">
        <v>9867</v>
      </c>
      <c r="J47" s="60">
        <f>I47/I50</f>
        <v>0.6853987218671853</v>
      </c>
      <c r="K47" s="61">
        <f>G47/I47</f>
        <v>0.00922266139657444</v>
      </c>
    </row>
    <row r="48" spans="1:11" ht="15">
      <c r="A48" s="56" t="s">
        <v>42</v>
      </c>
      <c r="B48" s="57"/>
      <c r="C48" s="15">
        <v>14</v>
      </c>
      <c r="D48" s="58">
        <f>C48/C50</f>
        <v>0.34146341463414637</v>
      </c>
      <c r="E48" s="59">
        <v>42</v>
      </c>
      <c r="F48" s="58">
        <f>E48/E50</f>
        <v>0.39622641509433965</v>
      </c>
      <c r="G48" s="59">
        <f>C48+E48</f>
        <v>56</v>
      </c>
      <c r="H48" s="58">
        <f>G48/G50</f>
        <v>0.38095238095238093</v>
      </c>
      <c r="I48" s="59">
        <v>3496</v>
      </c>
      <c r="J48" s="60">
        <f>I48/I50</f>
        <v>0.24284523478744097</v>
      </c>
      <c r="K48" s="61">
        <f>G48/I48</f>
        <v>0.016018306636155607</v>
      </c>
    </row>
    <row r="49" spans="1:11" ht="15">
      <c r="A49" s="56" t="s">
        <v>43</v>
      </c>
      <c r="B49" s="57"/>
      <c r="C49" s="15">
        <v>0</v>
      </c>
      <c r="D49" s="58">
        <f>C49/C50</f>
        <v>0</v>
      </c>
      <c r="E49" s="59">
        <v>0</v>
      </c>
      <c r="F49" s="58">
        <f>E49/E50</f>
        <v>0</v>
      </c>
      <c r="G49" s="59">
        <f>C49+E49</f>
        <v>0</v>
      </c>
      <c r="H49" s="58">
        <f>G49/G50</f>
        <v>0</v>
      </c>
      <c r="I49" s="59">
        <v>1033</v>
      </c>
      <c r="J49" s="60">
        <f>I49/I50</f>
        <v>0.07175604334537372</v>
      </c>
      <c r="K49" s="61">
        <f>G49/I49</f>
        <v>0</v>
      </c>
    </row>
    <row r="50" spans="1:11" ht="15">
      <c r="A50" s="16" t="s">
        <v>13</v>
      </c>
      <c r="B50" s="57"/>
      <c r="C50" s="16">
        <f aca="true" t="shared" si="4" ref="C50:J50">SUM(C47:C49)</f>
        <v>41</v>
      </c>
      <c r="D50" s="55">
        <f t="shared" si="4"/>
        <v>1</v>
      </c>
      <c r="E50" s="51">
        <f t="shared" si="4"/>
        <v>106</v>
      </c>
      <c r="F50" s="55">
        <f t="shared" si="4"/>
        <v>1</v>
      </c>
      <c r="G50" s="51">
        <f t="shared" si="4"/>
        <v>147</v>
      </c>
      <c r="H50" s="55">
        <f t="shared" si="4"/>
        <v>1</v>
      </c>
      <c r="I50" s="51">
        <f t="shared" si="4"/>
        <v>14396</v>
      </c>
      <c r="J50" s="55">
        <f t="shared" si="4"/>
        <v>1</v>
      </c>
      <c r="K50" s="60">
        <v>0.01</v>
      </c>
    </row>
    <row r="52" spans="1:11" ht="15">
      <c r="A52" s="14"/>
      <c r="C52" s="53"/>
      <c r="D52" s="67"/>
      <c r="E52" s="67"/>
      <c r="F52" s="67"/>
      <c r="G52" s="67"/>
      <c r="H52" s="67"/>
      <c r="I52" s="67"/>
      <c r="J52" s="67"/>
      <c r="K52" s="67"/>
    </row>
    <row r="53" spans="1:11" ht="15">
      <c r="A53" s="14"/>
      <c r="C53" s="53"/>
      <c r="D53" s="67"/>
      <c r="E53" s="67"/>
      <c r="F53" s="67"/>
      <c r="G53" s="67"/>
      <c r="H53" s="67"/>
      <c r="I53" s="67"/>
      <c r="J53" s="67"/>
      <c r="K53" s="67"/>
    </row>
    <row r="54" spans="1:11" ht="14.25">
      <c r="A54" s="14"/>
      <c r="B54" s="13"/>
      <c r="C54" s="14"/>
      <c r="D54" s="49"/>
      <c r="E54" s="14"/>
      <c r="F54" s="49"/>
      <c r="G54" s="14"/>
      <c r="H54" s="49"/>
      <c r="I54" s="14"/>
      <c r="J54" s="14"/>
      <c r="K54" s="14"/>
    </row>
    <row r="55" spans="1:11" ht="15">
      <c r="A55" s="14"/>
      <c r="C55" s="100" t="s">
        <v>68</v>
      </c>
      <c r="D55" s="101"/>
      <c r="E55" s="101"/>
      <c r="F55" s="101"/>
      <c r="G55" s="101"/>
      <c r="H55" s="101"/>
      <c r="I55" s="101"/>
      <c r="J55" s="101"/>
      <c r="K55" s="101"/>
    </row>
    <row r="56" spans="1:11" ht="14.25">
      <c r="A56" s="14"/>
      <c r="B56" s="13"/>
      <c r="C56" s="14"/>
      <c r="D56" s="49"/>
      <c r="E56" s="14"/>
      <c r="F56" s="49"/>
      <c r="G56" s="14"/>
      <c r="H56" s="49"/>
      <c r="I56" s="14"/>
      <c r="J56" s="14"/>
      <c r="K56" s="14"/>
    </row>
    <row r="57" spans="1:11" ht="12.75" customHeight="1">
      <c r="A57" s="102" t="s">
        <v>44</v>
      </c>
      <c r="B57" s="6"/>
      <c r="C57" s="97" t="s">
        <v>27</v>
      </c>
      <c r="D57" s="98"/>
      <c r="E57" s="98"/>
      <c r="F57" s="98"/>
      <c r="G57" s="98"/>
      <c r="H57" s="99"/>
      <c r="I57" s="90" t="s">
        <v>28</v>
      </c>
      <c r="J57" s="91"/>
      <c r="K57" s="94" t="s">
        <v>29</v>
      </c>
    </row>
    <row r="58" spans="1:19" ht="14.25">
      <c r="A58" s="103"/>
      <c r="B58" s="68"/>
      <c r="C58" s="88" t="s">
        <v>30</v>
      </c>
      <c r="D58" s="89"/>
      <c r="E58" s="88" t="s">
        <v>14</v>
      </c>
      <c r="F58" s="89"/>
      <c r="G58" s="88" t="s">
        <v>13</v>
      </c>
      <c r="H58" s="89"/>
      <c r="I58" s="92"/>
      <c r="J58" s="93"/>
      <c r="K58" s="95"/>
      <c r="S58" s="62"/>
    </row>
    <row r="59" spans="1:28" ht="15">
      <c r="A59" s="104"/>
      <c r="B59" s="5"/>
      <c r="C59" s="4" t="s">
        <v>31</v>
      </c>
      <c r="D59" s="7" t="s">
        <v>20</v>
      </c>
      <c r="E59" s="4" t="s">
        <v>31</v>
      </c>
      <c r="F59" s="7" t="s">
        <v>20</v>
      </c>
      <c r="G59" s="4" t="s">
        <v>31</v>
      </c>
      <c r="H59" s="7" t="s">
        <v>20</v>
      </c>
      <c r="I59" s="4" t="s">
        <v>31</v>
      </c>
      <c r="J59" s="4" t="s">
        <v>20</v>
      </c>
      <c r="K59" s="96"/>
      <c r="S59" s="62">
        <v>14396</v>
      </c>
      <c r="Z59" s="62">
        <v>106</v>
      </c>
      <c r="AA59" s="63">
        <v>41</v>
      </c>
      <c r="AB59" s="64">
        <v>47</v>
      </c>
    </row>
    <row r="60" spans="1:28" ht="15">
      <c r="A60" s="65" t="s">
        <v>45</v>
      </c>
      <c r="B60" s="13"/>
      <c r="C60" s="15">
        <v>0</v>
      </c>
      <c r="D60" s="58">
        <f>C60/AA60</f>
        <v>0</v>
      </c>
      <c r="E60" s="15">
        <v>2</v>
      </c>
      <c r="F60" s="58">
        <f>E60/Z60</f>
        <v>0.018867924528301886</v>
      </c>
      <c r="G60" s="59">
        <f aca="true" t="shared" si="5" ref="G60:G82">C60+E60</f>
        <v>2</v>
      </c>
      <c r="H60" s="58">
        <f>G60/G83</f>
        <v>0.013605442176870748</v>
      </c>
      <c r="I60" s="59">
        <v>621</v>
      </c>
      <c r="J60" s="60">
        <f>I60/S60</f>
        <v>0.04313698249513754</v>
      </c>
      <c r="K60" s="61">
        <f>G60/I60</f>
        <v>0.00322061191626409</v>
      </c>
      <c r="S60" s="62">
        <v>14396</v>
      </c>
      <c r="Z60" s="62">
        <v>106</v>
      </c>
      <c r="AA60" s="63">
        <v>41</v>
      </c>
      <c r="AB60" s="64">
        <v>47</v>
      </c>
    </row>
    <row r="61" spans="1:28" ht="15">
      <c r="A61" s="65" t="s">
        <v>46</v>
      </c>
      <c r="B61" s="13"/>
      <c r="C61" s="15">
        <v>9</v>
      </c>
      <c r="D61" s="58">
        <f aca="true" t="shared" si="6" ref="D61:D82">C61/AA61</f>
        <v>0.21951219512195122</v>
      </c>
      <c r="E61" s="15">
        <v>14</v>
      </c>
      <c r="F61" s="58">
        <f aca="true" t="shared" si="7" ref="F61:F82">E61/Z61</f>
        <v>0.1320754716981132</v>
      </c>
      <c r="G61" s="59">
        <f t="shared" si="5"/>
        <v>23</v>
      </c>
      <c r="H61" s="58">
        <f>G61/G83</f>
        <v>0.1564625850340136</v>
      </c>
      <c r="I61" s="59">
        <v>2475</v>
      </c>
      <c r="J61" s="60">
        <f aca="true" t="shared" si="8" ref="J61:J82">I61/S61</f>
        <v>0.17192275632120033</v>
      </c>
      <c r="K61" s="61">
        <f aca="true" t="shared" si="9" ref="K61:K82">G61/I61</f>
        <v>0.009292929292929294</v>
      </c>
      <c r="S61" s="62">
        <v>14396</v>
      </c>
      <c r="Z61" s="62">
        <v>106</v>
      </c>
      <c r="AA61" s="63">
        <v>41</v>
      </c>
      <c r="AB61" s="64">
        <v>47</v>
      </c>
    </row>
    <row r="62" spans="1:28" ht="15">
      <c r="A62" s="65" t="s">
        <v>47</v>
      </c>
      <c r="B62" s="13"/>
      <c r="C62" s="15">
        <v>2</v>
      </c>
      <c r="D62" s="58">
        <f t="shared" si="6"/>
        <v>0.04878048780487805</v>
      </c>
      <c r="E62" s="15">
        <v>0</v>
      </c>
      <c r="F62" s="58">
        <f t="shared" si="7"/>
        <v>0</v>
      </c>
      <c r="G62" s="59">
        <f t="shared" si="5"/>
        <v>2</v>
      </c>
      <c r="H62" s="58">
        <f>G62/G83</f>
        <v>0.013605442176870748</v>
      </c>
      <c r="I62" s="59">
        <v>255</v>
      </c>
      <c r="J62" s="60">
        <f t="shared" si="8"/>
        <v>0.017713253681578216</v>
      </c>
      <c r="K62" s="61">
        <f t="shared" si="9"/>
        <v>0.00784313725490196</v>
      </c>
      <c r="S62" s="62">
        <v>14396</v>
      </c>
      <c r="Z62" s="62">
        <v>106</v>
      </c>
      <c r="AA62" s="63">
        <v>41</v>
      </c>
      <c r="AB62" s="64">
        <v>47</v>
      </c>
    </row>
    <row r="63" spans="1:28" ht="15">
      <c r="A63" s="65" t="s">
        <v>48</v>
      </c>
      <c r="B63" s="13"/>
      <c r="C63" s="15">
        <v>1</v>
      </c>
      <c r="D63" s="58">
        <f t="shared" si="6"/>
        <v>0.024390243902439025</v>
      </c>
      <c r="E63" s="15">
        <v>0</v>
      </c>
      <c r="F63" s="58">
        <f t="shared" si="7"/>
        <v>0</v>
      </c>
      <c r="G63" s="59">
        <f t="shared" si="5"/>
        <v>1</v>
      </c>
      <c r="H63" s="58">
        <f>G63/G83</f>
        <v>0.006802721088435374</v>
      </c>
      <c r="I63" s="59">
        <v>380</v>
      </c>
      <c r="J63" s="60">
        <f t="shared" si="8"/>
        <v>0.02639622117254793</v>
      </c>
      <c r="K63" s="61">
        <f t="shared" si="9"/>
        <v>0.002631578947368421</v>
      </c>
      <c r="S63" s="62">
        <v>14396</v>
      </c>
      <c r="Z63" s="62">
        <v>106</v>
      </c>
      <c r="AA63" s="63">
        <v>41</v>
      </c>
      <c r="AB63" s="64">
        <v>47</v>
      </c>
    </row>
    <row r="64" spans="1:28" ht="15">
      <c r="A64" s="65" t="s">
        <v>49</v>
      </c>
      <c r="B64" s="13"/>
      <c r="C64" s="15">
        <v>0</v>
      </c>
      <c r="D64" s="58">
        <f t="shared" si="6"/>
        <v>0</v>
      </c>
      <c r="E64" s="15">
        <v>13</v>
      </c>
      <c r="F64" s="58">
        <f t="shared" si="7"/>
        <v>0.12264150943396226</v>
      </c>
      <c r="G64" s="59">
        <f t="shared" si="5"/>
        <v>13</v>
      </c>
      <c r="H64" s="58">
        <f>G64/G83</f>
        <v>0.08843537414965986</v>
      </c>
      <c r="I64" s="59">
        <v>1074</v>
      </c>
      <c r="J64" s="60">
        <f t="shared" si="8"/>
        <v>0.07460405668241178</v>
      </c>
      <c r="K64" s="61">
        <f t="shared" si="9"/>
        <v>0.012104283054003724</v>
      </c>
      <c r="S64" s="62">
        <v>14396</v>
      </c>
      <c r="Z64" s="62">
        <v>106</v>
      </c>
      <c r="AA64" s="63">
        <v>41</v>
      </c>
      <c r="AB64" s="64">
        <v>47</v>
      </c>
    </row>
    <row r="65" spans="1:28" ht="15">
      <c r="A65" s="65" t="s">
        <v>50</v>
      </c>
      <c r="B65" s="13"/>
      <c r="C65" s="15">
        <v>3</v>
      </c>
      <c r="D65" s="58">
        <f t="shared" si="6"/>
        <v>0.07317073170731707</v>
      </c>
      <c r="E65" s="15">
        <v>0</v>
      </c>
      <c r="F65" s="58">
        <f t="shared" si="7"/>
        <v>0</v>
      </c>
      <c r="G65" s="59">
        <f t="shared" si="5"/>
        <v>3</v>
      </c>
      <c r="H65" s="58">
        <f>G65/G83</f>
        <v>0.02040816326530612</v>
      </c>
      <c r="I65" s="59">
        <v>537</v>
      </c>
      <c r="J65" s="60">
        <f t="shared" si="8"/>
        <v>0.03730202834120589</v>
      </c>
      <c r="K65" s="61">
        <f t="shared" si="9"/>
        <v>0.00558659217877095</v>
      </c>
      <c r="S65" s="62">
        <v>14396</v>
      </c>
      <c r="Z65" s="62">
        <v>106</v>
      </c>
      <c r="AA65" s="63">
        <v>41</v>
      </c>
      <c r="AB65" s="64">
        <v>47</v>
      </c>
    </row>
    <row r="66" spans="1:28" ht="15">
      <c r="A66" s="65" t="s">
        <v>51</v>
      </c>
      <c r="B66" s="13"/>
      <c r="C66" s="15">
        <v>0</v>
      </c>
      <c r="D66" s="58">
        <f t="shared" si="6"/>
        <v>0</v>
      </c>
      <c r="E66" s="15">
        <v>0</v>
      </c>
      <c r="F66" s="58">
        <f t="shared" si="7"/>
        <v>0</v>
      </c>
      <c r="G66" s="59">
        <f t="shared" si="5"/>
        <v>0</v>
      </c>
      <c r="H66" s="58">
        <f>G66/G83</f>
        <v>0</v>
      </c>
      <c r="I66" s="59">
        <v>432</v>
      </c>
      <c r="J66" s="60">
        <f t="shared" si="8"/>
        <v>0.03000833564879133</v>
      </c>
      <c r="K66" s="61">
        <f t="shared" si="9"/>
        <v>0</v>
      </c>
      <c r="S66" s="62">
        <v>14396</v>
      </c>
      <c r="Z66" s="62">
        <v>106</v>
      </c>
      <c r="AA66" s="63">
        <v>41</v>
      </c>
      <c r="AB66" s="64">
        <v>47</v>
      </c>
    </row>
    <row r="67" spans="1:28" ht="15">
      <c r="A67" s="65" t="s">
        <v>52</v>
      </c>
      <c r="B67" s="13"/>
      <c r="C67" s="15">
        <v>7</v>
      </c>
      <c r="D67" s="58">
        <f t="shared" si="6"/>
        <v>0.17073170731707318</v>
      </c>
      <c r="E67" s="15">
        <v>12</v>
      </c>
      <c r="F67" s="58">
        <f t="shared" si="7"/>
        <v>0.11320754716981132</v>
      </c>
      <c r="G67" s="59">
        <f t="shared" si="5"/>
        <v>19</v>
      </c>
      <c r="H67" s="58">
        <f>G67/G83</f>
        <v>0.1292517006802721</v>
      </c>
      <c r="I67" s="59">
        <v>613</v>
      </c>
      <c r="J67" s="60">
        <f t="shared" si="8"/>
        <v>0.04258127257571548</v>
      </c>
      <c r="K67" s="61">
        <f t="shared" si="9"/>
        <v>0.03099510603588907</v>
      </c>
      <c r="S67" s="62">
        <v>14396</v>
      </c>
      <c r="Z67" s="62">
        <v>106</v>
      </c>
      <c r="AA67" s="63">
        <v>41</v>
      </c>
      <c r="AB67" s="64">
        <v>47</v>
      </c>
    </row>
    <row r="68" spans="1:28" ht="15">
      <c r="A68" s="65" t="s">
        <v>53</v>
      </c>
      <c r="B68" s="13"/>
      <c r="C68" s="15">
        <v>3</v>
      </c>
      <c r="D68" s="58">
        <f t="shared" si="6"/>
        <v>0.07317073170731707</v>
      </c>
      <c r="E68" s="15">
        <v>2</v>
      </c>
      <c r="F68" s="58">
        <f t="shared" si="7"/>
        <v>0.018867924528301886</v>
      </c>
      <c r="G68" s="59">
        <f t="shared" si="5"/>
        <v>5</v>
      </c>
      <c r="H68" s="58">
        <f>G68/G83</f>
        <v>0.034013605442176874</v>
      </c>
      <c r="I68" s="59">
        <v>786</v>
      </c>
      <c r="J68" s="60">
        <f t="shared" si="8"/>
        <v>0.05459849958321756</v>
      </c>
      <c r="K68" s="61">
        <f t="shared" si="9"/>
        <v>0.006361323155216285</v>
      </c>
      <c r="S68" s="62">
        <v>14396</v>
      </c>
      <c r="Z68" s="62">
        <v>106</v>
      </c>
      <c r="AA68" s="63">
        <v>41</v>
      </c>
      <c r="AB68" s="64">
        <v>47</v>
      </c>
    </row>
    <row r="69" spans="1:28" ht="15">
      <c r="A69" s="65" t="s">
        <v>54</v>
      </c>
      <c r="B69" s="13"/>
      <c r="C69" s="15">
        <v>0</v>
      </c>
      <c r="D69" s="58">
        <f t="shared" si="6"/>
        <v>0</v>
      </c>
      <c r="E69" s="15">
        <v>0</v>
      </c>
      <c r="F69" s="58">
        <f t="shared" si="7"/>
        <v>0</v>
      </c>
      <c r="G69" s="59">
        <f t="shared" si="5"/>
        <v>0</v>
      </c>
      <c r="H69" s="58">
        <f>G69/G83</f>
        <v>0</v>
      </c>
      <c r="I69" s="59">
        <v>20</v>
      </c>
      <c r="J69" s="60">
        <f t="shared" si="8"/>
        <v>0.0013892747985551543</v>
      </c>
      <c r="K69" s="61">
        <f t="shared" si="9"/>
        <v>0</v>
      </c>
      <c r="S69" s="62">
        <v>14396</v>
      </c>
      <c r="Z69" s="62">
        <v>106</v>
      </c>
      <c r="AA69" s="63">
        <v>41</v>
      </c>
      <c r="AB69" s="64">
        <v>47</v>
      </c>
    </row>
    <row r="70" spans="1:28" ht="15">
      <c r="A70" s="65" t="s">
        <v>55</v>
      </c>
      <c r="B70" s="13"/>
      <c r="C70" s="15">
        <v>0</v>
      </c>
      <c r="D70" s="58">
        <f t="shared" si="6"/>
        <v>0</v>
      </c>
      <c r="E70" s="15">
        <v>0</v>
      </c>
      <c r="F70" s="58">
        <f t="shared" si="7"/>
        <v>0</v>
      </c>
      <c r="G70" s="59">
        <f t="shared" si="5"/>
        <v>0</v>
      </c>
      <c r="H70" s="58">
        <f>G70/G83</f>
        <v>0</v>
      </c>
      <c r="I70" s="59">
        <v>529</v>
      </c>
      <c r="J70" s="60">
        <f t="shared" si="8"/>
        <v>0.03674631842178383</v>
      </c>
      <c r="K70" s="61">
        <f t="shared" si="9"/>
        <v>0</v>
      </c>
      <c r="S70" s="62">
        <v>14396</v>
      </c>
      <c r="Z70" s="62">
        <v>106</v>
      </c>
      <c r="AA70" s="63">
        <v>41</v>
      </c>
      <c r="AB70" s="64">
        <v>47</v>
      </c>
    </row>
    <row r="71" spans="1:28" ht="15">
      <c r="A71" s="65" t="s">
        <v>56</v>
      </c>
      <c r="B71" s="13"/>
      <c r="C71" s="15">
        <v>1</v>
      </c>
      <c r="D71" s="58">
        <f t="shared" si="6"/>
        <v>0.024390243902439025</v>
      </c>
      <c r="E71" s="15">
        <v>8</v>
      </c>
      <c r="F71" s="58">
        <f t="shared" si="7"/>
        <v>0.07547169811320754</v>
      </c>
      <c r="G71" s="59">
        <f t="shared" si="5"/>
        <v>9</v>
      </c>
      <c r="H71" s="58">
        <f>G71/G83</f>
        <v>0.061224489795918366</v>
      </c>
      <c r="I71" s="59">
        <v>551</v>
      </c>
      <c r="J71" s="60">
        <f t="shared" si="8"/>
        <v>0.0382745207001945</v>
      </c>
      <c r="K71" s="61">
        <f t="shared" si="9"/>
        <v>0.016333938294010888</v>
      </c>
      <c r="S71" s="62">
        <v>14396</v>
      </c>
      <c r="Z71" s="62">
        <v>106</v>
      </c>
      <c r="AA71" s="63">
        <v>41</v>
      </c>
      <c r="AB71" s="64">
        <v>47</v>
      </c>
    </row>
    <row r="72" spans="1:28" ht="15">
      <c r="A72" s="65" t="s">
        <v>57</v>
      </c>
      <c r="B72" s="13"/>
      <c r="C72" s="15">
        <v>0</v>
      </c>
      <c r="D72" s="58">
        <f t="shared" si="6"/>
        <v>0</v>
      </c>
      <c r="E72" s="15">
        <v>0</v>
      </c>
      <c r="F72" s="58">
        <f t="shared" si="7"/>
        <v>0</v>
      </c>
      <c r="G72" s="59">
        <f t="shared" si="5"/>
        <v>0</v>
      </c>
      <c r="H72" s="58">
        <f>G72/G83</f>
        <v>0</v>
      </c>
      <c r="I72" s="59">
        <v>513</v>
      </c>
      <c r="J72" s="60">
        <f t="shared" si="8"/>
        <v>0.03563489858293971</v>
      </c>
      <c r="K72" s="61">
        <f t="shared" si="9"/>
        <v>0</v>
      </c>
      <c r="S72" s="62">
        <v>14396</v>
      </c>
      <c r="Z72" s="62">
        <v>106</v>
      </c>
      <c r="AA72" s="63">
        <v>41</v>
      </c>
      <c r="AB72" s="64">
        <v>47</v>
      </c>
    </row>
    <row r="73" spans="1:28" ht="15">
      <c r="A73" s="65" t="s">
        <v>58</v>
      </c>
      <c r="B73" s="13"/>
      <c r="C73" s="15">
        <v>1</v>
      </c>
      <c r="D73" s="58">
        <f t="shared" si="6"/>
        <v>0.024390243902439025</v>
      </c>
      <c r="E73" s="15">
        <v>3</v>
      </c>
      <c r="F73" s="58">
        <f t="shared" si="7"/>
        <v>0.02830188679245283</v>
      </c>
      <c r="G73" s="59">
        <f t="shared" si="5"/>
        <v>4</v>
      </c>
      <c r="H73" s="58">
        <f>G73/G83</f>
        <v>0.027210884353741496</v>
      </c>
      <c r="I73" s="59">
        <v>591</v>
      </c>
      <c r="J73" s="60">
        <f t="shared" si="8"/>
        <v>0.04105307029730481</v>
      </c>
      <c r="K73" s="61">
        <f t="shared" si="9"/>
        <v>0.00676818950930626</v>
      </c>
      <c r="S73" s="62">
        <v>14396</v>
      </c>
      <c r="Z73" s="62">
        <v>106</v>
      </c>
      <c r="AA73" s="63">
        <v>41</v>
      </c>
      <c r="AB73" s="64">
        <v>47</v>
      </c>
    </row>
    <row r="74" spans="1:28" ht="15">
      <c r="A74" s="65" t="s">
        <v>59</v>
      </c>
      <c r="B74" s="13"/>
      <c r="C74" s="15">
        <v>4</v>
      </c>
      <c r="D74" s="58">
        <f t="shared" si="6"/>
        <v>0.0975609756097561</v>
      </c>
      <c r="E74" s="15">
        <v>4</v>
      </c>
      <c r="F74" s="58">
        <f t="shared" si="7"/>
        <v>0.03773584905660377</v>
      </c>
      <c r="G74" s="59">
        <f t="shared" si="5"/>
        <v>8</v>
      </c>
      <c r="H74" s="58">
        <f>G74/G83</f>
        <v>0.05442176870748299</v>
      </c>
      <c r="I74" s="59">
        <v>495</v>
      </c>
      <c r="J74" s="60">
        <f t="shared" si="8"/>
        <v>0.03438455126424007</v>
      </c>
      <c r="K74" s="61">
        <f t="shared" si="9"/>
        <v>0.01616161616161616</v>
      </c>
      <c r="S74" s="62">
        <v>14396</v>
      </c>
      <c r="Z74" s="62">
        <v>106</v>
      </c>
      <c r="AA74" s="63">
        <v>41</v>
      </c>
      <c r="AB74" s="64">
        <v>47</v>
      </c>
    </row>
    <row r="75" spans="1:28" ht="15">
      <c r="A75" s="65" t="s">
        <v>60</v>
      </c>
      <c r="B75" s="13"/>
      <c r="C75" s="15">
        <v>0</v>
      </c>
      <c r="D75" s="58">
        <f t="shared" si="6"/>
        <v>0</v>
      </c>
      <c r="E75" s="15">
        <v>13</v>
      </c>
      <c r="F75" s="58">
        <f t="shared" si="7"/>
        <v>0.12264150943396226</v>
      </c>
      <c r="G75" s="59">
        <f t="shared" si="5"/>
        <v>13</v>
      </c>
      <c r="H75" s="58">
        <f>G75/G83</f>
        <v>0.08843537414965986</v>
      </c>
      <c r="I75" s="59">
        <v>278</v>
      </c>
      <c r="J75" s="60">
        <f t="shared" si="8"/>
        <v>0.019310919699916645</v>
      </c>
      <c r="K75" s="61">
        <f t="shared" si="9"/>
        <v>0.046762589928057555</v>
      </c>
      <c r="S75" s="62">
        <v>14396</v>
      </c>
      <c r="Z75" s="62">
        <v>106</v>
      </c>
      <c r="AA75" s="63">
        <v>41</v>
      </c>
      <c r="AB75" s="64">
        <v>47</v>
      </c>
    </row>
    <row r="76" spans="1:28" ht="15">
      <c r="A76" s="65" t="s">
        <v>25</v>
      </c>
      <c r="B76" s="13"/>
      <c r="C76" s="15">
        <v>0</v>
      </c>
      <c r="D76" s="58">
        <f t="shared" si="6"/>
        <v>0</v>
      </c>
      <c r="E76" s="15">
        <v>0</v>
      </c>
      <c r="F76" s="58">
        <f t="shared" si="7"/>
        <v>0</v>
      </c>
      <c r="G76" s="59">
        <f t="shared" si="5"/>
        <v>0</v>
      </c>
      <c r="H76" s="58">
        <f>G76/G83</f>
        <v>0</v>
      </c>
      <c r="I76" s="59">
        <v>1054</v>
      </c>
      <c r="J76" s="60">
        <f t="shared" si="8"/>
        <v>0.07321478188385663</v>
      </c>
      <c r="K76" s="61">
        <f t="shared" si="9"/>
        <v>0</v>
      </c>
      <c r="S76" s="62">
        <v>14396</v>
      </c>
      <c r="Z76" s="62">
        <v>106</v>
      </c>
      <c r="AA76" s="63">
        <v>41</v>
      </c>
      <c r="AB76" s="64">
        <v>47</v>
      </c>
    </row>
    <row r="77" spans="1:28" ht="15">
      <c r="A77" s="65" t="s">
        <v>70</v>
      </c>
      <c r="B77" s="13"/>
      <c r="C77" s="15">
        <v>1</v>
      </c>
      <c r="D77" s="58">
        <f t="shared" si="6"/>
        <v>0.024390243902439025</v>
      </c>
      <c r="E77" s="15">
        <v>19</v>
      </c>
      <c r="F77" s="58">
        <f t="shared" si="7"/>
        <v>0.1792452830188679</v>
      </c>
      <c r="G77" s="59">
        <f t="shared" si="5"/>
        <v>20</v>
      </c>
      <c r="H77" s="58">
        <f>G77/G83</f>
        <v>0.1360544217687075</v>
      </c>
      <c r="I77" s="59">
        <v>553</v>
      </c>
      <c r="J77" s="60">
        <f t="shared" si="8"/>
        <v>0.03841344818005001</v>
      </c>
      <c r="K77" s="61">
        <f t="shared" si="9"/>
        <v>0.03616636528028933</v>
      </c>
      <c r="S77" s="62">
        <v>14396</v>
      </c>
      <c r="Z77" s="62">
        <v>106</v>
      </c>
      <c r="AA77" s="63">
        <v>41</v>
      </c>
      <c r="AB77" s="64">
        <v>47</v>
      </c>
    </row>
    <row r="78" spans="1:28" ht="15">
      <c r="A78" s="65" t="s">
        <v>61</v>
      </c>
      <c r="B78" s="13"/>
      <c r="C78" s="15">
        <v>4</v>
      </c>
      <c r="D78" s="58">
        <f t="shared" si="6"/>
        <v>0.0975609756097561</v>
      </c>
      <c r="E78" s="15">
        <v>3</v>
      </c>
      <c r="F78" s="58">
        <f t="shared" si="7"/>
        <v>0.02830188679245283</v>
      </c>
      <c r="G78" s="59">
        <f t="shared" si="5"/>
        <v>7</v>
      </c>
      <c r="H78" s="58">
        <f>G78/G83</f>
        <v>0.047619047619047616</v>
      </c>
      <c r="I78" s="59">
        <v>856</v>
      </c>
      <c r="J78" s="60">
        <f t="shared" si="8"/>
        <v>0.0594609613781606</v>
      </c>
      <c r="K78" s="61">
        <f t="shared" si="9"/>
        <v>0.008177570093457943</v>
      </c>
      <c r="S78" s="62">
        <v>14396</v>
      </c>
      <c r="Z78" s="62">
        <v>106</v>
      </c>
      <c r="AA78" s="63">
        <v>41</v>
      </c>
      <c r="AB78" s="64">
        <v>47</v>
      </c>
    </row>
    <row r="79" spans="1:28" ht="15">
      <c r="A79" s="65" t="s">
        <v>71</v>
      </c>
      <c r="B79" s="13"/>
      <c r="C79" s="15">
        <v>2</v>
      </c>
      <c r="D79" s="58">
        <f t="shared" si="6"/>
        <v>0.04878048780487805</v>
      </c>
      <c r="E79" s="15">
        <v>0</v>
      </c>
      <c r="F79" s="58">
        <f t="shared" si="7"/>
        <v>0</v>
      </c>
      <c r="G79" s="59">
        <f t="shared" si="5"/>
        <v>2</v>
      </c>
      <c r="H79" s="58">
        <f>G79/G83</f>
        <v>0.013605442176870748</v>
      </c>
      <c r="I79" s="59">
        <v>871</v>
      </c>
      <c r="J79" s="60">
        <f t="shared" si="8"/>
        <v>0.060502917477076965</v>
      </c>
      <c r="K79" s="61">
        <f t="shared" si="9"/>
        <v>0.002296211251435132</v>
      </c>
      <c r="S79" s="62">
        <v>14396</v>
      </c>
      <c r="Z79" s="62">
        <v>106</v>
      </c>
      <c r="AA79" s="63">
        <v>41</v>
      </c>
      <c r="AB79" s="64">
        <v>47</v>
      </c>
    </row>
    <row r="80" spans="1:28" ht="15">
      <c r="A80" s="65" t="s">
        <v>62</v>
      </c>
      <c r="B80" s="13"/>
      <c r="C80" s="15">
        <v>0</v>
      </c>
      <c r="D80" s="58">
        <f t="shared" si="6"/>
        <v>0</v>
      </c>
      <c r="E80" s="15">
        <v>0</v>
      </c>
      <c r="F80" s="58">
        <f t="shared" si="7"/>
        <v>0</v>
      </c>
      <c r="G80" s="59">
        <f t="shared" si="5"/>
        <v>0</v>
      </c>
      <c r="H80" s="58">
        <f>G80/G83</f>
        <v>0</v>
      </c>
      <c r="I80" s="59">
        <v>203</v>
      </c>
      <c r="J80" s="60">
        <f t="shared" si="8"/>
        <v>0.014101139205334816</v>
      </c>
      <c r="K80" s="61">
        <f t="shared" si="9"/>
        <v>0</v>
      </c>
      <c r="S80" s="62">
        <v>14396</v>
      </c>
      <c r="Z80" s="62">
        <v>106</v>
      </c>
      <c r="AA80" s="63">
        <v>41</v>
      </c>
      <c r="AB80" s="64">
        <v>47</v>
      </c>
    </row>
    <row r="81" spans="1:28" ht="15">
      <c r="A81" s="65" t="s">
        <v>63</v>
      </c>
      <c r="B81" s="13"/>
      <c r="C81" s="15">
        <v>3</v>
      </c>
      <c r="D81" s="58">
        <f t="shared" si="6"/>
        <v>0.07317073170731707</v>
      </c>
      <c r="E81" s="15">
        <v>13</v>
      </c>
      <c r="F81" s="58">
        <f t="shared" si="7"/>
        <v>0.12264150943396226</v>
      </c>
      <c r="G81" s="59">
        <f t="shared" si="5"/>
        <v>16</v>
      </c>
      <c r="H81" s="58">
        <f>G81/G83</f>
        <v>0.10884353741496598</v>
      </c>
      <c r="I81" s="59">
        <v>587</v>
      </c>
      <c r="J81" s="60">
        <f t="shared" si="8"/>
        <v>0.040775215337593776</v>
      </c>
      <c r="K81" s="61">
        <f t="shared" si="9"/>
        <v>0.027257240204429302</v>
      </c>
      <c r="S81" s="62">
        <v>14396</v>
      </c>
      <c r="Z81" s="62">
        <v>106</v>
      </c>
      <c r="AA81" s="63">
        <v>41</v>
      </c>
      <c r="AB81" s="64">
        <v>47</v>
      </c>
    </row>
    <row r="82" spans="1:28" ht="15">
      <c r="A82" s="65" t="s">
        <v>72</v>
      </c>
      <c r="B82" s="13"/>
      <c r="C82" s="15">
        <v>0</v>
      </c>
      <c r="D82" s="58">
        <f t="shared" si="6"/>
        <v>0</v>
      </c>
      <c r="E82" s="15">
        <v>0</v>
      </c>
      <c r="F82" s="58">
        <f t="shared" si="7"/>
        <v>0</v>
      </c>
      <c r="G82" s="59">
        <f t="shared" si="5"/>
        <v>0</v>
      </c>
      <c r="H82" s="58">
        <f>G82/G83</f>
        <v>0</v>
      </c>
      <c r="I82" s="59">
        <v>122</v>
      </c>
      <c r="J82" s="60">
        <f t="shared" si="8"/>
        <v>0.00847457627118644</v>
      </c>
      <c r="K82" s="61">
        <f t="shared" si="9"/>
        <v>0</v>
      </c>
      <c r="S82" s="62">
        <v>14396</v>
      </c>
      <c r="Z82" s="62">
        <v>106</v>
      </c>
      <c r="AA82" s="63">
        <v>41</v>
      </c>
      <c r="AB82" s="64">
        <v>47</v>
      </c>
    </row>
    <row r="83" spans="1:28" ht="15">
      <c r="A83" s="16" t="s">
        <v>13</v>
      </c>
      <c r="B83" s="57"/>
      <c r="C83" s="16">
        <f>SUM(C60:D82)</f>
        <v>41.999999999999986</v>
      </c>
      <c r="D83" s="55">
        <f aca="true" t="shared" si="10" ref="D83:J83">SUM(D60:D82)</f>
        <v>1</v>
      </c>
      <c r="E83" s="51">
        <f t="shared" si="10"/>
        <v>106</v>
      </c>
      <c r="F83" s="55">
        <f t="shared" si="10"/>
        <v>0.9999999999999999</v>
      </c>
      <c r="G83" s="51">
        <f t="shared" si="10"/>
        <v>147</v>
      </c>
      <c r="H83" s="55">
        <f t="shared" si="10"/>
        <v>1</v>
      </c>
      <c r="I83" s="51">
        <f t="shared" si="10"/>
        <v>14396</v>
      </c>
      <c r="J83" s="55">
        <f t="shared" si="10"/>
        <v>0.9999999999999999</v>
      </c>
      <c r="K83" s="60">
        <v>0.01</v>
      </c>
      <c r="S83" s="62">
        <v>14396</v>
      </c>
      <c r="Z83" s="62">
        <v>106</v>
      </c>
      <c r="AA83" s="63">
        <v>41</v>
      </c>
      <c r="AB83" s="64">
        <v>47</v>
      </c>
    </row>
    <row r="84" spans="4:27" ht="15">
      <c r="D84" s="66"/>
      <c r="F84" s="66"/>
      <c r="G84" s="50"/>
      <c r="H84" s="66"/>
      <c r="I84" s="50"/>
      <c r="K84" s="50"/>
      <c r="S84" s="62">
        <v>14396</v>
      </c>
      <c r="Z84" s="62">
        <v>106</v>
      </c>
      <c r="AA84" s="63">
        <v>41</v>
      </c>
    </row>
    <row r="85" spans="4:27" ht="15">
      <c r="D85" s="66"/>
      <c r="F85" s="66"/>
      <c r="G85" s="50"/>
      <c r="H85" s="66"/>
      <c r="I85" s="50"/>
      <c r="K85" s="50"/>
      <c r="AA85" s="63">
        <v>41</v>
      </c>
    </row>
  </sheetData>
  <mergeCells count="54">
    <mergeCell ref="A57:A59"/>
    <mergeCell ref="A37:A39"/>
    <mergeCell ref="A44:A46"/>
    <mergeCell ref="C45:D45"/>
    <mergeCell ref="C55:K55"/>
    <mergeCell ref="K37:K39"/>
    <mergeCell ref="C44:H44"/>
    <mergeCell ref="C57:H57"/>
    <mergeCell ref="I57:J58"/>
    <mergeCell ref="K57:K59"/>
    <mergeCell ref="A7:A9"/>
    <mergeCell ref="A14:A16"/>
    <mergeCell ref="A23:A25"/>
    <mergeCell ref="A30:A32"/>
    <mergeCell ref="I44:J45"/>
    <mergeCell ref="K44:K46"/>
    <mergeCell ref="C5:K5"/>
    <mergeCell ref="C7:H7"/>
    <mergeCell ref="I7:J8"/>
    <mergeCell ref="C23:H23"/>
    <mergeCell ref="C30:H30"/>
    <mergeCell ref="I30:J31"/>
    <mergeCell ref="K30:K32"/>
    <mergeCell ref="C31:D31"/>
    <mergeCell ref="K7:K9"/>
    <mergeCell ref="C8:D8"/>
    <mergeCell ref="E8:F8"/>
    <mergeCell ref="G8:H8"/>
    <mergeCell ref="C14:H14"/>
    <mergeCell ref="I14:J15"/>
    <mergeCell ref="K14:K16"/>
    <mergeCell ref="C15:D15"/>
    <mergeCell ref="E15:F15"/>
    <mergeCell ref="G15:H15"/>
    <mergeCell ref="C58:D58"/>
    <mergeCell ref="E58:F58"/>
    <mergeCell ref="G58:H58"/>
    <mergeCell ref="A2:M2"/>
    <mergeCell ref="E31:F31"/>
    <mergeCell ref="G31:H31"/>
    <mergeCell ref="C37:H37"/>
    <mergeCell ref="I37:J38"/>
    <mergeCell ref="C38:D38"/>
    <mergeCell ref="E38:F38"/>
    <mergeCell ref="A1:K1"/>
    <mergeCell ref="A3:M3"/>
    <mergeCell ref="E45:F45"/>
    <mergeCell ref="G45:H45"/>
    <mergeCell ref="I23:J24"/>
    <mergeCell ref="K23:K25"/>
    <mergeCell ref="C24:D24"/>
    <mergeCell ref="E24:F24"/>
    <mergeCell ref="G24:H24"/>
    <mergeCell ref="G38:H38"/>
  </mergeCells>
  <printOptions/>
  <pageMargins left="0.5905511811023623" right="0.1968503937007874" top="0.5905511811023623" bottom="0.2362204724409449" header="0.1968503937007874" footer="0.1968503937007874"/>
  <pageSetup horizontalDpi="600" verticalDpi="600" orientation="portrait" paperSize="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Loughborough University</dc:creator>
  <cp:keywords/>
  <dc:description/>
  <cp:lastModifiedBy>Caroline King</cp:lastModifiedBy>
  <cp:lastPrinted>2008-05-19T16:12:55Z</cp:lastPrinted>
  <dcterms:created xsi:type="dcterms:W3CDTF">2004-06-11T12:38:21Z</dcterms:created>
  <dcterms:modified xsi:type="dcterms:W3CDTF">2008-05-28T10:27:46Z</dcterms:modified>
  <cp:category/>
  <cp:version/>
  <cp:contentType/>
  <cp:contentStatus/>
</cp:coreProperties>
</file>