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920" yWindow="238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'Sheet1'!$A$1:$T$42</definedName>
  </definedNames>
  <calcPr fullCalcOnLoad="1"/>
</workbook>
</file>

<file path=xl/sharedStrings.xml><?xml version="1.0" encoding="utf-8"?>
<sst xmlns="http://schemas.openxmlformats.org/spreadsheetml/2006/main" count="96" uniqueCount="69">
  <si>
    <t>Holiday and Leave Adjustments (hours):</t>
  </si>
  <si>
    <t>Balance carried forward to next period:</t>
  </si>
  <si>
    <t>Flexi-time       FL2</t>
  </si>
  <si>
    <t xml:space="preserve"> START</t>
  </si>
  <si>
    <t xml:space="preserve"> FINISH</t>
  </si>
  <si>
    <t>Balance:</t>
  </si>
  <si>
    <t>Supervisor/Line Manager</t>
  </si>
  <si>
    <t>Employee</t>
  </si>
  <si>
    <t>Total</t>
  </si>
  <si>
    <t>T1</t>
  </si>
  <si>
    <t>T2</t>
  </si>
  <si>
    <t>T3</t>
  </si>
  <si>
    <t>T4</t>
  </si>
  <si>
    <t>T5</t>
  </si>
  <si>
    <t>T6</t>
  </si>
  <si>
    <t>T7</t>
  </si>
  <si>
    <t xml:space="preserve"> entered above</t>
  </si>
  <si>
    <t xml:space="preserve"> total calcd. above</t>
  </si>
  <si>
    <t xml:space="preserve"> =T3 - T4</t>
  </si>
  <si>
    <t xml:space="preserve"> total of adj. columns</t>
  </si>
  <si>
    <t xml:space="preserve"> = T1 + T2 - T5</t>
  </si>
  <si>
    <t xml:space="preserve"> MAXIMUM +8 HRS</t>
  </si>
  <si>
    <t xml:space="preserve">     AFTERNOON</t>
  </si>
  <si>
    <t>MORNING</t>
  </si>
  <si>
    <t>Full-time equiv.:</t>
  </si>
  <si>
    <t>DATE</t>
  </si>
  <si>
    <t>TOTAL</t>
  </si>
  <si>
    <t xml:space="preserve">DAILY </t>
  </si>
  <si>
    <t>NOMINAL</t>
  </si>
  <si>
    <t>TARGET</t>
  </si>
  <si>
    <t>LEAVE</t>
  </si>
  <si>
    <t>Name:</t>
  </si>
  <si>
    <t>Dept:</t>
  </si>
  <si>
    <t>Month:</t>
  </si>
  <si>
    <t>Date:</t>
  </si>
  <si>
    <t xml:space="preserve">   FINISH</t>
  </si>
  <si>
    <t>RUNNING</t>
  </si>
  <si>
    <t>BALANCE</t>
  </si>
  <si>
    <t>FLEXI</t>
  </si>
  <si>
    <t>ANNUAL</t>
  </si>
  <si>
    <t>Carry forward credit/debit from previous month:</t>
  </si>
  <si>
    <t>UNIV.</t>
  </si>
  <si>
    <t>CLOSED</t>
  </si>
  <si>
    <t>CUM.</t>
  </si>
  <si>
    <t>ADJ.</t>
  </si>
  <si>
    <t>Hours worked:</t>
  </si>
  <si>
    <t>Contract Hours excl. adjustments</t>
  </si>
  <si>
    <t>Adjusted contract hours:</t>
  </si>
  <si>
    <t xml:space="preserve"> correct record of the times I have worked</t>
  </si>
  <si>
    <t xml:space="preserve">   Signed:</t>
  </si>
  <si>
    <t xml:space="preserve">   TIME</t>
  </si>
  <si>
    <t>(Days)</t>
  </si>
  <si>
    <t>(Hours)</t>
  </si>
  <si>
    <t>ADJUSTMENT (Days)</t>
  </si>
  <si>
    <t>Record Sheet</t>
  </si>
  <si>
    <t>Mon</t>
  </si>
  <si>
    <t>Tue</t>
  </si>
  <si>
    <t>Wed</t>
  </si>
  <si>
    <t>Thu</t>
  </si>
  <si>
    <t>Fri</t>
  </si>
  <si>
    <t>Year:</t>
  </si>
  <si>
    <t>Four weeks</t>
  </si>
  <si>
    <t>Starting Monday:</t>
  </si>
  <si>
    <t xml:space="preserve"> I certify that the times indicated are a</t>
  </si>
  <si>
    <t xml:space="preserve"> during the month</t>
  </si>
  <si>
    <t>SICK</t>
  </si>
  <si>
    <t>FULL-TIME STAFF version</t>
  </si>
  <si>
    <t>Spreadsheet</t>
  </si>
  <si>
    <t xml:space="preserve">Copies of this sheet may be downloaded from in electronic form from www.lboro.ac.uk/admin/personnel/flexi/index.htm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</si>
</sst>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0.00_ ;[Red]\-0.00\ "/>
    <numFmt numFmtId="172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Geneva"/>
      <family val="0"/>
    </font>
    <font>
      <sz val="8.75"/>
      <name val="Geneva"/>
      <family val="0"/>
    </font>
    <font>
      <b/>
      <sz val="11.75"/>
      <name val="Geneva"/>
      <family val="0"/>
    </font>
    <font>
      <b/>
      <sz val="8.75"/>
      <name val="Geneva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tted"/>
      <right style="thin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2" fillId="0" borderId="0" xfId="0" applyNumberFormat="1" applyFont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5" xfId="0" applyNumberForma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3" borderId="5" xfId="0" applyFill="1" applyBorder="1" applyAlignment="1" applyProtection="1">
      <alignment/>
      <protection locked="0"/>
    </xf>
    <xf numFmtId="2" fontId="12" fillId="0" borderId="6" xfId="0" applyNumberFormat="1" applyFont="1" applyBorder="1" applyAlignment="1">
      <alignment horizontal="left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/>
    </xf>
    <xf numFmtId="2" fontId="0" fillId="0" borderId="21" xfId="0" applyNumberFormat="1" applyBorder="1" applyAlignment="1">
      <alignment/>
    </xf>
    <xf numFmtId="2" fontId="0" fillId="3" borderId="22" xfId="0" applyNumberFormat="1" applyFill="1" applyBorder="1" applyAlignment="1" applyProtection="1">
      <alignment/>
      <protection locked="0"/>
    </xf>
    <xf numFmtId="2" fontId="12" fillId="0" borderId="6" xfId="0" applyNumberFormat="1" applyFont="1" applyBorder="1" applyAlignment="1">
      <alignment/>
    </xf>
    <xf numFmtId="2" fontId="0" fillId="3" borderId="21" xfId="0" applyNumberFormat="1" applyFill="1" applyBorder="1" applyAlignment="1" applyProtection="1">
      <alignment/>
      <protection locked="0"/>
    </xf>
    <xf numFmtId="2" fontId="12" fillId="0" borderId="22" xfId="0" applyNumberFormat="1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center"/>
      <protection/>
    </xf>
    <xf numFmtId="170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171" fontId="0" fillId="0" borderId="24" xfId="0" applyNumberFormat="1" applyBorder="1" applyAlignment="1">
      <alignment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1" fontId="12" fillId="0" borderId="0" xfId="0" applyNumberFormat="1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 quotePrefix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15" fontId="0" fillId="0" borderId="6" xfId="0" applyNumberFormat="1" applyBorder="1" applyAlignment="1" applyProtection="1">
      <alignment horizontal="left"/>
      <protection/>
    </xf>
    <xf numFmtId="15" fontId="0" fillId="0" borderId="7" xfId="0" applyNumberFormat="1" applyBorder="1" applyAlignment="1" applyProtection="1">
      <alignment horizontal="left"/>
      <protection/>
    </xf>
    <xf numFmtId="15" fontId="0" fillId="0" borderId="25" xfId="0" applyNumberFormat="1" applyBorder="1" applyAlignment="1" applyProtection="1">
      <alignment horizontal="left"/>
      <protection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1" fontId="1" fillId="0" borderId="21" xfId="0" applyNumberFormat="1" applyFon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1" fontId="0" fillId="2" borderId="27" xfId="0" applyNumberFormat="1" applyFont="1" applyFill="1" applyBorder="1" applyAlignment="1" applyProtection="1">
      <alignment horizontal="left"/>
      <protection locked="0"/>
    </xf>
    <xf numFmtId="1" fontId="0" fillId="2" borderId="28" xfId="0" applyNumberFormat="1" applyFont="1" applyFill="1" applyBorder="1" applyAlignment="1" applyProtection="1">
      <alignment/>
      <protection locked="0"/>
    </xf>
    <xf numFmtId="1" fontId="0" fillId="2" borderId="29" xfId="0" applyNumberFormat="1" applyFont="1" applyFill="1" applyBorder="1" applyAlignment="1" applyProtection="1">
      <alignment/>
      <protection locked="0"/>
    </xf>
    <xf numFmtId="1" fontId="0" fillId="2" borderId="26" xfId="0" applyNumberFormat="1" applyFont="1" applyFill="1" applyBorder="1" applyAlignment="1" applyProtection="1">
      <alignment horizontal="center"/>
      <protection locked="0"/>
    </xf>
    <xf numFmtId="2" fontId="0" fillId="2" borderId="26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/>
      <protection locked="0"/>
    </xf>
    <xf numFmtId="1" fontId="0" fillId="2" borderId="30" xfId="0" applyNumberFormat="1" applyFont="1" applyFill="1" applyBorder="1" applyAlignment="1" applyProtection="1">
      <alignment/>
      <protection locked="0"/>
    </xf>
    <xf numFmtId="1" fontId="0" fillId="2" borderId="31" xfId="0" applyNumberFormat="1" applyFont="1" applyFill="1" applyBorder="1" applyAlignment="1" applyProtection="1">
      <alignment/>
      <protection locked="0"/>
    </xf>
    <xf numFmtId="1" fontId="0" fillId="2" borderId="32" xfId="0" applyNumberFormat="1" applyFont="1" applyFill="1" applyBorder="1" applyAlignment="1" applyProtection="1">
      <alignment/>
      <protection locked="0"/>
    </xf>
    <xf numFmtId="1" fontId="0" fillId="2" borderId="16" xfId="0" applyNumberFormat="1" applyFont="1" applyFill="1" applyBorder="1" applyAlignment="1" applyProtection="1">
      <alignment/>
      <protection locked="0"/>
    </xf>
    <xf numFmtId="1" fontId="0" fillId="2" borderId="33" xfId="0" applyNumberFormat="1" applyFont="1" applyFill="1" applyBorder="1" applyAlignment="1" applyProtection="1">
      <alignment/>
      <protection locked="0"/>
    </xf>
    <xf numFmtId="1" fontId="0" fillId="2" borderId="2" xfId="0" applyNumberFormat="1" applyFont="1" applyFill="1" applyBorder="1" applyAlignment="1" applyProtection="1">
      <alignment/>
      <protection locked="0"/>
    </xf>
    <xf numFmtId="1" fontId="0" fillId="2" borderId="34" xfId="0" applyNumberFormat="1" applyFont="1" applyFill="1" applyBorder="1" applyAlignment="1" applyProtection="1">
      <alignment/>
      <protection locked="0"/>
    </xf>
    <xf numFmtId="1" fontId="0" fillId="2" borderId="35" xfId="0" applyNumberFormat="1" applyFont="1" applyFill="1" applyBorder="1" applyAlignment="1" applyProtection="1">
      <alignment/>
      <protection locked="0"/>
    </xf>
    <xf numFmtId="1" fontId="0" fillId="2" borderId="36" xfId="0" applyNumberFormat="1" applyFont="1" applyFill="1" applyBorder="1" applyAlignment="1" applyProtection="1">
      <alignment/>
      <protection locked="0"/>
    </xf>
    <xf numFmtId="1" fontId="0" fillId="2" borderId="4" xfId="0" applyNumberFormat="1" applyFont="1" applyFill="1" applyBorder="1" applyAlignment="1" applyProtection="1">
      <alignment/>
      <protection locked="0"/>
    </xf>
    <xf numFmtId="1" fontId="0" fillId="2" borderId="37" xfId="0" applyNumberFormat="1" applyFont="1" applyFill="1" applyBorder="1" applyAlignment="1" applyProtection="1">
      <alignment/>
      <protection locked="0"/>
    </xf>
    <xf numFmtId="170" fontId="0" fillId="2" borderId="38" xfId="0" applyNumberFormat="1" applyFont="1" applyFill="1" applyBorder="1" applyAlignment="1" applyProtection="1">
      <alignment/>
      <protection locked="0"/>
    </xf>
    <xf numFmtId="1" fontId="0" fillId="2" borderId="17" xfId="0" applyNumberFormat="1" applyFont="1" applyFill="1" applyBorder="1" applyAlignment="1" applyProtection="1">
      <alignment/>
      <protection locked="0"/>
    </xf>
    <xf numFmtId="1" fontId="0" fillId="2" borderId="39" xfId="0" applyNumberFormat="1" applyFont="1" applyFill="1" applyBorder="1" applyAlignment="1" applyProtection="1">
      <alignment/>
      <protection locked="0"/>
    </xf>
    <xf numFmtId="1" fontId="0" fillId="2" borderId="14" xfId="0" applyNumberFormat="1" applyFont="1" applyFill="1" applyBorder="1" applyAlignment="1" applyProtection="1">
      <alignment/>
      <protection locked="0"/>
    </xf>
    <xf numFmtId="1" fontId="0" fillId="2" borderId="40" xfId="0" applyNumberFormat="1" applyFont="1" applyFill="1" applyBorder="1" applyAlignment="1" applyProtection="1">
      <alignment/>
      <protection locked="0"/>
    </xf>
    <xf numFmtId="170" fontId="0" fillId="2" borderId="41" xfId="0" applyNumberFormat="1" applyFont="1" applyFill="1" applyBorder="1" applyAlignment="1" applyProtection="1">
      <alignment/>
      <protection locked="0"/>
    </xf>
    <xf numFmtId="170" fontId="0" fillId="2" borderId="42" xfId="0" applyNumberFormat="1" applyFont="1" applyFill="1" applyBorder="1" applyAlignment="1" applyProtection="1">
      <alignment/>
      <protection locked="0"/>
    </xf>
    <xf numFmtId="1" fontId="0" fillId="2" borderId="43" xfId="0" applyNumberFormat="1" applyFont="1" applyFill="1" applyBorder="1" applyAlignment="1" applyProtection="1">
      <alignment/>
      <protection locked="0"/>
    </xf>
    <xf numFmtId="1" fontId="0" fillId="2" borderId="44" xfId="0" applyNumberFormat="1" applyFont="1" applyFill="1" applyBorder="1" applyAlignment="1" applyProtection="1">
      <alignment/>
      <protection locked="0"/>
    </xf>
    <xf numFmtId="1" fontId="0" fillId="2" borderId="45" xfId="0" applyNumberFormat="1" applyFont="1" applyFill="1" applyBorder="1" applyAlignment="1" applyProtection="1">
      <alignment/>
      <protection locked="0"/>
    </xf>
    <xf numFmtId="1" fontId="0" fillId="2" borderId="46" xfId="0" applyNumberFormat="1" applyFont="1" applyFill="1" applyBorder="1" applyAlignment="1" applyProtection="1">
      <alignment/>
      <protection locked="0"/>
    </xf>
    <xf numFmtId="1" fontId="0" fillId="0" borderId="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" fontId="0" fillId="0" borderId="47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21" xfId="0" applyNumberFormat="1" applyFont="1" applyBorder="1" applyAlignment="1">
      <alignment horizontal="left"/>
    </xf>
    <xf numFmtId="170" fontId="0" fillId="0" borderId="4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70" fontId="0" fillId="2" borderId="48" xfId="0" applyNumberFormat="1" applyFont="1" applyFill="1" applyBorder="1" applyAlignment="1" applyProtection="1">
      <alignment/>
      <protection locked="0"/>
    </xf>
    <xf numFmtId="170" fontId="0" fillId="2" borderId="49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Alignment="1">
      <alignment/>
    </xf>
    <xf numFmtId="2" fontId="0" fillId="0" borderId="22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0" fontId="0" fillId="3" borderId="6" xfId="0" applyFill="1" applyBorder="1" applyAlignment="1" applyProtection="1">
      <alignment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left"/>
    </xf>
    <xf numFmtId="170" fontId="0" fillId="0" borderId="21" xfId="0" applyNumberFormat="1" applyFont="1" applyBorder="1" applyAlignment="1">
      <alignment horizontal="center"/>
    </xf>
    <xf numFmtId="170" fontId="0" fillId="2" borderId="1" xfId="0" applyNumberFormat="1" applyFill="1" applyBorder="1" applyAlignment="1" applyProtection="1">
      <alignment horizontal="center"/>
      <protection locked="0"/>
    </xf>
    <xf numFmtId="170" fontId="0" fillId="2" borderId="50" xfId="0" applyNumberFormat="1" applyFill="1" applyBorder="1" applyAlignment="1" applyProtection="1">
      <alignment horizontal="center"/>
      <protection locked="0"/>
    </xf>
    <xf numFmtId="170" fontId="0" fillId="2" borderId="22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6" xfId="0" applyNumberFormat="1" applyBorder="1" applyAlignment="1">
      <alignment/>
    </xf>
    <xf numFmtId="170" fontId="0" fillId="2" borderId="51" xfId="0" applyNumberFormat="1" applyFill="1" applyBorder="1" applyAlignment="1" applyProtection="1">
      <alignment horizontal="center"/>
      <protection locked="0"/>
    </xf>
    <xf numFmtId="170" fontId="0" fillId="2" borderId="52" xfId="0" applyNumberFormat="1" applyFill="1" applyBorder="1" applyAlignment="1" applyProtection="1">
      <alignment horizontal="center"/>
      <protection locked="0"/>
    </xf>
    <xf numFmtId="170" fontId="0" fillId="2" borderId="53" xfId="0" applyNumberFormat="1" applyFill="1" applyBorder="1" applyAlignment="1" applyProtection="1">
      <alignment horizontal="center"/>
      <protection locked="0"/>
    </xf>
    <xf numFmtId="170" fontId="0" fillId="2" borderId="25" xfId="0" applyNumberFormat="1" applyFill="1" applyBorder="1" applyAlignment="1" applyProtection="1">
      <alignment horizontal="center"/>
      <protection locked="0"/>
    </xf>
    <xf numFmtId="170" fontId="0" fillId="2" borderId="54" xfId="0" applyNumberFormat="1" applyFill="1" applyBorder="1" applyAlignment="1" applyProtection="1">
      <alignment horizontal="center"/>
      <protection locked="0"/>
    </xf>
    <xf numFmtId="170" fontId="0" fillId="2" borderId="55" xfId="0" applyNumberFormat="1" applyFill="1" applyBorder="1" applyAlignment="1" applyProtection="1">
      <alignment horizontal="center"/>
      <protection locked="0"/>
    </xf>
    <xf numFmtId="170" fontId="0" fillId="2" borderId="56" xfId="0" applyNumberForma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left"/>
    </xf>
    <xf numFmtId="2" fontId="14" fillId="0" borderId="0" xfId="0" applyNumberFormat="1" applyFont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Running Balance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Sheet1!$B$9:$B$28</c:f>
              <c:strCache>
                <c:ptCount val="2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Sheet1!$S$9:$S$28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1842441"/>
        <c:axId val="41037650"/>
      </c:barChart>
      <c:dateAx>
        <c:axId val="4184244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37650"/>
        <c:crosses val="autoZero"/>
        <c:auto val="0"/>
        <c:majorUnit val="7"/>
        <c:majorTimeUnit val="days"/>
        <c:noMultiLvlLbl val="0"/>
      </c:dateAx>
      <c:valAx>
        <c:axId val="41037650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219075</xdr:rowOff>
    </xdr:from>
    <xdr:to>
      <xdr:col>13</xdr:col>
      <xdr:colOff>552450</xdr:colOff>
      <xdr:row>63</xdr:row>
      <xdr:rowOff>57150</xdr:rowOff>
    </xdr:to>
    <xdr:graphicFrame>
      <xdr:nvGraphicFramePr>
        <xdr:cNvPr id="1" name="Chart 12"/>
        <xdr:cNvGraphicFramePr/>
      </xdr:nvGraphicFramePr>
      <xdr:xfrm>
        <a:off x="1085850" y="7429500"/>
        <a:ext cx="43815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4.7109375" style="15" customWidth="1"/>
    <col min="4" max="4" width="3.8515625" style="15" customWidth="1"/>
    <col min="5" max="5" width="4.8515625" style="15" customWidth="1"/>
    <col min="6" max="10" width="3.8515625" style="15" customWidth="1"/>
    <col min="11" max="11" width="8.28125" style="15" customWidth="1"/>
    <col min="12" max="16" width="8.28125" style="17" customWidth="1"/>
    <col min="17" max="17" width="9.28125" style="1" customWidth="1"/>
    <col min="18" max="18" width="0.9921875" style="1" customWidth="1"/>
    <col min="19" max="19" width="10.140625" style="1" customWidth="1"/>
    <col min="20" max="20" width="0.71875" style="0" customWidth="1"/>
    <col min="21" max="16384" width="8.8515625" style="0" customWidth="1"/>
  </cols>
  <sheetData>
    <row r="1" spans="1:18" s="5" customFormat="1" ht="18.75" thickBot="1">
      <c r="A1" s="46" t="s">
        <v>31</v>
      </c>
      <c r="C1" s="119"/>
      <c r="D1" s="120"/>
      <c r="E1" s="120"/>
      <c r="F1" s="120"/>
      <c r="G1" s="120"/>
      <c r="H1" s="121"/>
      <c r="I1" s="46" t="s">
        <v>61</v>
      </c>
      <c r="K1" s="43"/>
      <c r="L1" s="45" t="s">
        <v>34</v>
      </c>
      <c r="M1" s="45" t="s">
        <v>33</v>
      </c>
      <c r="N1" s="170" t="s">
        <v>60</v>
      </c>
      <c r="P1" s="30" t="s">
        <v>2</v>
      </c>
      <c r="Q1" s="30"/>
      <c r="R1" s="6"/>
    </row>
    <row r="2" spans="1:18" s="5" customFormat="1" ht="18.75" thickBot="1">
      <c r="A2" s="21" t="s">
        <v>32</v>
      </c>
      <c r="C2" s="119"/>
      <c r="D2" s="120"/>
      <c r="E2" s="120"/>
      <c r="F2" s="120"/>
      <c r="G2" s="120"/>
      <c r="H2" s="121"/>
      <c r="I2" s="46" t="s">
        <v>62</v>
      </c>
      <c r="J2" s="13"/>
      <c r="K2" s="13"/>
      <c r="L2" s="122"/>
      <c r="M2" s="122"/>
      <c r="N2" s="122"/>
      <c r="P2" s="30" t="s">
        <v>54</v>
      </c>
      <c r="Q2" s="30"/>
      <c r="R2" s="6"/>
    </row>
    <row r="3" spans="1:20" s="5" customFormat="1" ht="18.75" thickBot="1">
      <c r="A3" s="21" t="s">
        <v>24</v>
      </c>
      <c r="C3" s="180">
        <v>1</v>
      </c>
      <c r="D3" s="44"/>
      <c r="E3" s="47" t="str">
        <f>IF(ISBLANK(N2)," ",IF(WEEKDAY(B9,1)=2," ","ERROR - START DATE IS NOT A MONDAY"))</f>
        <v> </v>
      </c>
      <c r="F3" s="44"/>
      <c r="G3" s="44"/>
      <c r="H3" s="44"/>
      <c r="J3" s="13"/>
      <c r="K3" s="13"/>
      <c r="P3" s="108" t="s">
        <v>67</v>
      </c>
      <c r="Q3" s="6"/>
      <c r="R3" s="6"/>
      <c r="T3" s="30"/>
    </row>
    <row r="4" spans="3:19" s="5" customFormat="1" ht="16.5" thickBot="1">
      <c r="C4" s="60"/>
      <c r="D4" s="21" t="s">
        <v>40</v>
      </c>
      <c r="F4" s="13"/>
      <c r="H4" s="21"/>
      <c r="I4" s="21"/>
      <c r="J4" s="21"/>
      <c r="K4" s="21"/>
      <c r="L4" s="22"/>
      <c r="M4" s="123"/>
      <c r="N4" s="23"/>
      <c r="O4" s="23"/>
      <c r="P4" s="199" t="s">
        <v>66</v>
      </c>
      <c r="Q4" s="6"/>
      <c r="R4" s="6"/>
      <c r="S4" s="6"/>
    </row>
    <row r="6" spans="1:25" s="2" customFormat="1" ht="12.75">
      <c r="A6" s="176" t="s">
        <v>25</v>
      </c>
      <c r="B6" s="109"/>
      <c r="C6" s="147"/>
      <c r="D6" s="148" t="s">
        <v>23</v>
      </c>
      <c r="E6" s="149"/>
      <c r="F6" s="150"/>
      <c r="G6" s="151" t="s">
        <v>22</v>
      </c>
      <c r="H6" s="149"/>
      <c r="I6" s="149"/>
      <c r="J6" s="149"/>
      <c r="K6" s="152" t="s">
        <v>38</v>
      </c>
      <c r="L6" s="153" t="s">
        <v>27</v>
      </c>
      <c r="M6" s="152" t="s">
        <v>43</v>
      </c>
      <c r="N6" s="154"/>
      <c r="O6" s="155" t="s">
        <v>53</v>
      </c>
      <c r="P6" s="181"/>
      <c r="Q6" s="156" t="s">
        <v>44</v>
      </c>
      <c r="R6" s="156"/>
      <c r="S6" s="157" t="s">
        <v>36</v>
      </c>
      <c r="T6" s="38"/>
      <c r="U6" s="18"/>
      <c r="Y6" s="3" t="s">
        <v>28</v>
      </c>
    </row>
    <row r="7" spans="1:25" s="2" customFormat="1" ht="12.75">
      <c r="A7" s="39"/>
      <c r="B7" s="110"/>
      <c r="C7" s="158" t="s">
        <v>3</v>
      </c>
      <c r="D7" s="159"/>
      <c r="E7" s="160" t="s">
        <v>35</v>
      </c>
      <c r="F7" s="161"/>
      <c r="G7" s="160" t="s">
        <v>3</v>
      </c>
      <c r="H7" s="159"/>
      <c r="I7" s="162" t="s">
        <v>4</v>
      </c>
      <c r="J7" s="161"/>
      <c r="K7" s="163" t="s">
        <v>30</v>
      </c>
      <c r="L7" s="164" t="s">
        <v>26</v>
      </c>
      <c r="M7" s="165" t="s">
        <v>26</v>
      </c>
      <c r="N7" s="152" t="s">
        <v>41</v>
      </c>
      <c r="O7" s="166" t="s">
        <v>39</v>
      </c>
      <c r="P7" s="185" t="s">
        <v>65</v>
      </c>
      <c r="Q7" s="167" t="s">
        <v>28</v>
      </c>
      <c r="R7" s="167"/>
      <c r="S7" s="168" t="s">
        <v>37</v>
      </c>
      <c r="T7" s="40"/>
      <c r="U7" s="18"/>
      <c r="Y7" s="3"/>
    </row>
    <row r="8" spans="1:25" s="2" customFormat="1" ht="13.5" thickBot="1">
      <c r="A8" s="41"/>
      <c r="B8" s="111"/>
      <c r="C8" s="169" t="s">
        <v>50</v>
      </c>
      <c r="D8" s="170"/>
      <c r="E8" s="171" t="s">
        <v>50</v>
      </c>
      <c r="F8" s="170"/>
      <c r="G8" s="171" t="s">
        <v>50</v>
      </c>
      <c r="H8" s="170"/>
      <c r="I8" s="171" t="s">
        <v>50</v>
      </c>
      <c r="J8" s="170"/>
      <c r="K8" s="172" t="s">
        <v>51</v>
      </c>
      <c r="L8" s="173" t="s">
        <v>52</v>
      </c>
      <c r="M8" s="173" t="s">
        <v>52</v>
      </c>
      <c r="N8" s="165" t="s">
        <v>42</v>
      </c>
      <c r="O8" s="174" t="s">
        <v>30</v>
      </c>
      <c r="P8" s="163"/>
      <c r="Q8" s="33" t="s">
        <v>29</v>
      </c>
      <c r="R8" s="33"/>
      <c r="S8" s="175"/>
      <c r="T8" s="24"/>
      <c r="U8" s="18"/>
      <c r="Y8" s="3" t="s">
        <v>29</v>
      </c>
    </row>
    <row r="9" spans="1:25" ht="12.75">
      <c r="A9" s="11" t="s">
        <v>55</v>
      </c>
      <c r="B9" s="112" t="str">
        <f>IF(ISBLANK($N$2)," ",DATE(N2,M2,L2))</f>
        <v> </v>
      </c>
      <c r="C9" s="124"/>
      <c r="D9" s="125"/>
      <c r="E9" s="126"/>
      <c r="F9" s="125"/>
      <c r="G9" s="126"/>
      <c r="H9" s="125"/>
      <c r="I9" s="126"/>
      <c r="J9" s="127"/>
      <c r="K9" s="177"/>
      <c r="L9" s="32">
        <f>(IF(E9&gt;=C9,E9+(F9/60)-C9-(D9/60),12+E9+(F9/60)-C9-(D9/60)))+(IF(I9&gt;=G9,I9+(J9/60)-G9-(H9/60),I9+(J9/60)+(13-G9-(H9/60))-1))</f>
        <v>0</v>
      </c>
      <c r="M9" s="33">
        <f>L9+M4</f>
        <v>0</v>
      </c>
      <c r="N9" s="48"/>
      <c r="O9" s="192"/>
      <c r="P9" s="193"/>
      <c r="Q9" s="189">
        <f>IF((O9+N9+P9)&gt;0,IF((O9+N9+P9)&gt;=1,0,$C$3*(37/10)),$C$3*(37/5))</f>
        <v>7.4</v>
      </c>
      <c r="R9" s="20"/>
      <c r="S9" s="95" t="str">
        <f>IF(AND(ISBLANK(C9),ISBLANK(G9),ISBLANK(K9),ISBLANK(N9),ISBLANK(O9),ISBLANK(P9))," ",M9-Q9)</f>
        <v> </v>
      </c>
      <c r="T9" s="77"/>
      <c r="U9" s="18"/>
      <c r="Y9" s="4">
        <v>7.42</v>
      </c>
    </row>
    <row r="10" spans="1:25" ht="12.75">
      <c r="A10" s="7" t="s">
        <v>56</v>
      </c>
      <c r="B10" s="113" t="str">
        <f>IF(ISBLANK($N$2)," ",B9+1)</f>
        <v> </v>
      </c>
      <c r="C10" s="128"/>
      <c r="D10" s="129"/>
      <c r="E10" s="130"/>
      <c r="F10" s="129"/>
      <c r="G10" s="130"/>
      <c r="H10" s="129"/>
      <c r="I10" s="130"/>
      <c r="J10" s="131"/>
      <c r="K10" s="136"/>
      <c r="L10" s="32">
        <f aca="true" t="shared" si="0" ref="L10:L28">(IF(E10&gt;=C10,E10+(F10/60)-C10-(D10/60),12+E10+(F10/60)-C10-(D10/60)))+(IF(I10&gt;=G10,I10+(J10/60)-G10-(H10/60),I10+(J10/60)+(13-G10-(H10/60))-1))</f>
        <v>0</v>
      </c>
      <c r="M10" s="34">
        <f>M9+L10</f>
        <v>0</v>
      </c>
      <c r="N10" s="49"/>
      <c r="O10" s="186"/>
      <c r="P10" s="194"/>
      <c r="Q10" s="189">
        <f>IF((O10+N10+P10)&gt;0,IF((O10+N10+P10)&gt;=1,Q9,Q9+($C$3*(37/10))),Q9+($C$3*(37/5)))</f>
        <v>14.8</v>
      </c>
      <c r="R10" s="20"/>
      <c r="S10" s="95" t="str">
        <f aca="true" t="shared" si="1" ref="S10:S28">IF(AND(ISBLANK(C10),ISBLANK(G10),ISBLANK(K10),ISBLANK(N10),ISBLANK(O10),ISBLANK(P10))," ",M10-Q10)</f>
        <v> </v>
      </c>
      <c r="T10" s="77"/>
      <c r="Y10" s="4">
        <v>14.83</v>
      </c>
    </row>
    <row r="11" spans="1:25" ht="12.75">
      <c r="A11" s="7" t="s">
        <v>57</v>
      </c>
      <c r="B11" s="113" t="str">
        <f aca="true" t="shared" si="2" ref="B11:B28">IF(ISBLANK($N$2)," ",B10+1)</f>
        <v> </v>
      </c>
      <c r="C11" s="128"/>
      <c r="D11" s="129"/>
      <c r="E11" s="130"/>
      <c r="F11" s="129"/>
      <c r="G11" s="130"/>
      <c r="H11" s="129"/>
      <c r="I11" s="130"/>
      <c r="J11" s="131"/>
      <c r="K11" s="136"/>
      <c r="L11" s="32">
        <f t="shared" si="0"/>
        <v>0</v>
      </c>
      <c r="M11" s="34">
        <f aca="true" t="shared" si="3" ref="M11:M28">M10+L11</f>
        <v>0</v>
      </c>
      <c r="N11" s="49"/>
      <c r="O11" s="186"/>
      <c r="P11" s="194"/>
      <c r="Q11" s="189">
        <f aca="true" t="shared" si="4" ref="Q11:Q28">IF((O11+N11+P11)&gt;0,IF((O11+N11+P11)&gt;=1,Q10,Q10+($C$3*(37/10))),Q10+($C$3*(37/5)))</f>
        <v>22.200000000000003</v>
      </c>
      <c r="R11" s="20"/>
      <c r="S11" s="95" t="str">
        <f t="shared" si="1"/>
        <v> </v>
      </c>
      <c r="T11" s="77"/>
      <c r="Y11" s="4">
        <v>22.17</v>
      </c>
    </row>
    <row r="12" spans="1:25" ht="12.75">
      <c r="A12" s="7" t="s">
        <v>58</v>
      </c>
      <c r="B12" s="113" t="str">
        <f t="shared" si="2"/>
        <v> </v>
      </c>
      <c r="C12" s="132"/>
      <c r="D12" s="133"/>
      <c r="E12" s="134"/>
      <c r="F12" s="133"/>
      <c r="G12" s="134"/>
      <c r="H12" s="133"/>
      <c r="I12" s="134"/>
      <c r="J12" s="135"/>
      <c r="K12" s="136"/>
      <c r="L12" s="32">
        <f t="shared" si="0"/>
        <v>0</v>
      </c>
      <c r="M12" s="34">
        <f t="shared" si="3"/>
        <v>0</v>
      </c>
      <c r="N12" s="49"/>
      <c r="O12" s="186"/>
      <c r="P12" s="194"/>
      <c r="Q12" s="189">
        <f t="shared" si="4"/>
        <v>29.6</v>
      </c>
      <c r="R12" s="20"/>
      <c r="S12" s="95" t="str">
        <f t="shared" si="1"/>
        <v> </v>
      </c>
      <c r="T12" s="77"/>
      <c r="Y12" s="4">
        <v>29.58</v>
      </c>
    </row>
    <row r="13" spans="1:25" ht="13.5" thickBot="1">
      <c r="A13" s="42" t="s">
        <v>59</v>
      </c>
      <c r="B13" s="114" t="str">
        <f t="shared" si="2"/>
        <v> </v>
      </c>
      <c r="C13" s="137"/>
      <c r="D13" s="138"/>
      <c r="E13" s="139"/>
      <c r="F13" s="138"/>
      <c r="G13" s="139"/>
      <c r="H13" s="138"/>
      <c r="I13" s="139"/>
      <c r="J13" s="140"/>
      <c r="K13" s="141"/>
      <c r="L13" s="35">
        <f t="shared" si="0"/>
        <v>0</v>
      </c>
      <c r="M13" s="36">
        <f t="shared" si="3"/>
        <v>0</v>
      </c>
      <c r="N13" s="50"/>
      <c r="O13" s="187"/>
      <c r="P13" s="195"/>
      <c r="Q13" s="190">
        <f t="shared" si="4"/>
        <v>37</v>
      </c>
      <c r="R13" s="96"/>
      <c r="S13" s="97" t="str">
        <f t="shared" si="1"/>
        <v> </v>
      </c>
      <c r="T13" s="78"/>
      <c r="Y13" s="4">
        <v>37</v>
      </c>
    </row>
    <row r="14" spans="1:25" ht="13.5" thickTop="1">
      <c r="A14" s="11" t="s">
        <v>55</v>
      </c>
      <c r="B14" s="112" t="str">
        <f>IF(ISBLANK($N$2)," ",B13+3)</f>
        <v> </v>
      </c>
      <c r="C14" s="132"/>
      <c r="D14" s="133"/>
      <c r="E14" s="134"/>
      <c r="F14" s="133"/>
      <c r="G14" s="134"/>
      <c r="H14" s="133"/>
      <c r="I14" s="134"/>
      <c r="J14" s="135"/>
      <c r="K14" s="142"/>
      <c r="L14" s="37">
        <f t="shared" si="0"/>
        <v>0</v>
      </c>
      <c r="M14" s="33">
        <f t="shared" si="3"/>
        <v>0</v>
      </c>
      <c r="N14" s="51"/>
      <c r="O14" s="188"/>
      <c r="P14" s="196"/>
      <c r="Q14" s="191">
        <f t="shared" si="4"/>
        <v>44.4</v>
      </c>
      <c r="R14" s="31"/>
      <c r="S14" s="94" t="str">
        <f t="shared" si="1"/>
        <v> </v>
      </c>
      <c r="T14" s="66"/>
      <c r="Y14" s="4">
        <v>44.42</v>
      </c>
    </row>
    <row r="15" spans="1:25" ht="12.75">
      <c r="A15" s="7" t="s">
        <v>56</v>
      </c>
      <c r="B15" s="113" t="str">
        <f t="shared" si="2"/>
        <v> </v>
      </c>
      <c r="C15" s="128"/>
      <c r="D15" s="129"/>
      <c r="E15" s="130"/>
      <c r="F15" s="129"/>
      <c r="G15" s="130"/>
      <c r="H15" s="129"/>
      <c r="I15" s="130"/>
      <c r="J15" s="131"/>
      <c r="K15" s="136"/>
      <c r="L15" s="32">
        <f t="shared" si="0"/>
        <v>0</v>
      </c>
      <c r="M15" s="34">
        <f t="shared" si="3"/>
        <v>0</v>
      </c>
      <c r="N15" s="49"/>
      <c r="O15" s="186"/>
      <c r="P15" s="194"/>
      <c r="Q15" s="189">
        <f t="shared" si="4"/>
        <v>51.8</v>
      </c>
      <c r="R15" s="20"/>
      <c r="S15" s="95" t="str">
        <f t="shared" si="1"/>
        <v> </v>
      </c>
      <c r="T15" s="77"/>
      <c r="Y15" s="4">
        <v>51.83</v>
      </c>
    </row>
    <row r="16" spans="1:25" ht="12.75">
      <c r="A16" s="7" t="s">
        <v>57</v>
      </c>
      <c r="B16" s="113" t="str">
        <f t="shared" si="2"/>
        <v> </v>
      </c>
      <c r="C16" s="128"/>
      <c r="D16" s="129"/>
      <c r="E16" s="130"/>
      <c r="F16" s="129"/>
      <c r="G16" s="130"/>
      <c r="H16" s="129"/>
      <c r="I16" s="130"/>
      <c r="J16" s="131"/>
      <c r="K16" s="136"/>
      <c r="L16" s="32">
        <f t="shared" si="0"/>
        <v>0</v>
      </c>
      <c r="M16" s="34">
        <f t="shared" si="3"/>
        <v>0</v>
      </c>
      <c r="N16" s="49"/>
      <c r="O16" s="186"/>
      <c r="P16" s="194"/>
      <c r="Q16" s="189">
        <f t="shared" si="4"/>
        <v>59.199999999999996</v>
      </c>
      <c r="R16" s="20"/>
      <c r="S16" s="95" t="str">
        <f t="shared" si="1"/>
        <v> </v>
      </c>
      <c r="T16" s="77"/>
      <c r="Y16" s="4">
        <v>59.17</v>
      </c>
    </row>
    <row r="17" spans="1:25" ht="12.75">
      <c r="A17" s="7" t="s">
        <v>58</v>
      </c>
      <c r="B17" s="113" t="str">
        <f t="shared" si="2"/>
        <v> </v>
      </c>
      <c r="C17" s="132"/>
      <c r="D17" s="133"/>
      <c r="E17" s="134"/>
      <c r="F17" s="133"/>
      <c r="G17" s="134"/>
      <c r="H17" s="133"/>
      <c r="I17" s="134"/>
      <c r="J17" s="135"/>
      <c r="K17" s="136"/>
      <c r="L17" s="32">
        <f t="shared" si="0"/>
        <v>0</v>
      </c>
      <c r="M17" s="34">
        <f t="shared" si="3"/>
        <v>0</v>
      </c>
      <c r="N17" s="49"/>
      <c r="O17" s="186"/>
      <c r="P17" s="194"/>
      <c r="Q17" s="189">
        <f t="shared" si="4"/>
        <v>66.6</v>
      </c>
      <c r="R17" s="20"/>
      <c r="S17" s="95" t="str">
        <f t="shared" si="1"/>
        <v> </v>
      </c>
      <c r="T17" s="77"/>
      <c r="Y17" s="4">
        <v>66.58</v>
      </c>
    </row>
    <row r="18" spans="1:25" ht="13.5" thickBot="1">
      <c r="A18" s="42" t="s">
        <v>59</v>
      </c>
      <c r="B18" s="114" t="str">
        <f t="shared" si="2"/>
        <v> </v>
      </c>
      <c r="C18" s="137"/>
      <c r="D18" s="138"/>
      <c r="E18" s="139"/>
      <c r="F18" s="138"/>
      <c r="G18" s="139"/>
      <c r="H18" s="138"/>
      <c r="I18" s="139"/>
      <c r="J18" s="140"/>
      <c r="K18" s="141"/>
      <c r="L18" s="35">
        <f t="shared" si="0"/>
        <v>0</v>
      </c>
      <c r="M18" s="36">
        <f t="shared" si="3"/>
        <v>0</v>
      </c>
      <c r="N18" s="50"/>
      <c r="O18" s="187"/>
      <c r="P18" s="195"/>
      <c r="Q18" s="190">
        <f t="shared" si="4"/>
        <v>74</v>
      </c>
      <c r="R18" s="96"/>
      <c r="S18" s="97" t="str">
        <f t="shared" si="1"/>
        <v> </v>
      </c>
      <c r="T18" s="78"/>
      <c r="Y18" s="4">
        <v>74</v>
      </c>
    </row>
    <row r="19" spans="1:25" ht="13.5" thickTop="1">
      <c r="A19" s="11" t="s">
        <v>55</v>
      </c>
      <c r="B19" s="112" t="str">
        <f>IF(ISBLANK($N$2)," ",B18+3)</f>
        <v> </v>
      </c>
      <c r="C19" s="132"/>
      <c r="D19" s="133"/>
      <c r="E19" s="134"/>
      <c r="F19" s="133"/>
      <c r="G19" s="134"/>
      <c r="H19" s="133"/>
      <c r="I19" s="134"/>
      <c r="J19" s="135"/>
      <c r="K19" s="142"/>
      <c r="L19" s="37">
        <f t="shared" si="0"/>
        <v>0</v>
      </c>
      <c r="M19" s="33">
        <f t="shared" si="3"/>
        <v>0</v>
      </c>
      <c r="N19" s="51"/>
      <c r="O19" s="188"/>
      <c r="P19" s="196"/>
      <c r="Q19" s="191">
        <f t="shared" si="4"/>
        <v>81.4</v>
      </c>
      <c r="R19" s="31"/>
      <c r="S19" s="94" t="str">
        <f t="shared" si="1"/>
        <v> </v>
      </c>
      <c r="T19" s="66"/>
      <c r="Y19" s="4">
        <v>81.42</v>
      </c>
    </row>
    <row r="20" spans="1:25" ht="12.75">
      <c r="A20" s="7" t="s">
        <v>56</v>
      </c>
      <c r="B20" s="113" t="str">
        <f t="shared" si="2"/>
        <v> </v>
      </c>
      <c r="C20" s="128"/>
      <c r="D20" s="129"/>
      <c r="E20" s="130"/>
      <c r="F20" s="129"/>
      <c r="G20" s="130"/>
      <c r="H20" s="129"/>
      <c r="I20" s="130"/>
      <c r="J20" s="131"/>
      <c r="K20" s="136"/>
      <c r="L20" s="32">
        <f t="shared" si="0"/>
        <v>0</v>
      </c>
      <c r="M20" s="34">
        <f t="shared" si="3"/>
        <v>0</v>
      </c>
      <c r="N20" s="49"/>
      <c r="O20" s="186"/>
      <c r="P20" s="194"/>
      <c r="Q20" s="189">
        <f t="shared" si="4"/>
        <v>88.80000000000001</v>
      </c>
      <c r="R20" s="20"/>
      <c r="S20" s="95" t="str">
        <f t="shared" si="1"/>
        <v> </v>
      </c>
      <c r="T20" s="77"/>
      <c r="Y20" s="4">
        <v>88.83</v>
      </c>
    </row>
    <row r="21" spans="1:25" ht="12.75">
      <c r="A21" s="7" t="s">
        <v>57</v>
      </c>
      <c r="B21" s="113" t="str">
        <f t="shared" si="2"/>
        <v> </v>
      </c>
      <c r="C21" s="128"/>
      <c r="D21" s="129"/>
      <c r="E21" s="130"/>
      <c r="F21" s="129"/>
      <c r="G21" s="130"/>
      <c r="H21" s="129"/>
      <c r="I21" s="130"/>
      <c r="J21" s="131"/>
      <c r="K21" s="136"/>
      <c r="L21" s="32">
        <f t="shared" si="0"/>
        <v>0</v>
      </c>
      <c r="M21" s="34">
        <f t="shared" si="3"/>
        <v>0</v>
      </c>
      <c r="N21" s="49"/>
      <c r="O21" s="186"/>
      <c r="P21" s="194"/>
      <c r="Q21" s="189">
        <f t="shared" si="4"/>
        <v>96.20000000000002</v>
      </c>
      <c r="R21" s="20"/>
      <c r="S21" s="95" t="str">
        <f t="shared" si="1"/>
        <v> </v>
      </c>
      <c r="T21" s="77"/>
      <c r="Y21" s="4">
        <v>96.17</v>
      </c>
    </row>
    <row r="22" spans="1:25" ht="12.75">
      <c r="A22" s="7" t="s">
        <v>58</v>
      </c>
      <c r="B22" s="113" t="str">
        <f t="shared" si="2"/>
        <v> </v>
      </c>
      <c r="C22" s="132"/>
      <c r="D22" s="133"/>
      <c r="E22" s="134"/>
      <c r="F22" s="133"/>
      <c r="G22" s="134"/>
      <c r="H22" s="133"/>
      <c r="I22" s="134"/>
      <c r="J22" s="135"/>
      <c r="K22" s="136"/>
      <c r="L22" s="32">
        <f t="shared" si="0"/>
        <v>0</v>
      </c>
      <c r="M22" s="34">
        <f t="shared" si="3"/>
        <v>0</v>
      </c>
      <c r="N22" s="49"/>
      <c r="O22" s="186"/>
      <c r="P22" s="194"/>
      <c r="Q22" s="189">
        <f t="shared" si="4"/>
        <v>103.60000000000002</v>
      </c>
      <c r="R22" s="20"/>
      <c r="S22" s="95" t="str">
        <f t="shared" si="1"/>
        <v> </v>
      </c>
      <c r="T22" s="77"/>
      <c r="Y22" s="4">
        <v>103.58</v>
      </c>
    </row>
    <row r="23" spans="1:25" ht="13.5" thickBot="1">
      <c r="A23" s="42" t="s">
        <v>59</v>
      </c>
      <c r="B23" s="114" t="str">
        <f t="shared" si="2"/>
        <v> </v>
      </c>
      <c r="C23" s="137"/>
      <c r="D23" s="138"/>
      <c r="E23" s="139"/>
      <c r="F23" s="138"/>
      <c r="G23" s="139"/>
      <c r="H23" s="138"/>
      <c r="I23" s="139"/>
      <c r="J23" s="140"/>
      <c r="K23" s="141"/>
      <c r="L23" s="35">
        <f t="shared" si="0"/>
        <v>0</v>
      </c>
      <c r="M23" s="36">
        <f t="shared" si="3"/>
        <v>0</v>
      </c>
      <c r="N23" s="50"/>
      <c r="O23" s="187"/>
      <c r="P23" s="195"/>
      <c r="Q23" s="190">
        <f t="shared" si="4"/>
        <v>111.00000000000003</v>
      </c>
      <c r="R23" s="96"/>
      <c r="S23" s="97" t="str">
        <f t="shared" si="1"/>
        <v> </v>
      </c>
      <c r="T23" s="78"/>
      <c r="Y23" s="4">
        <v>111</v>
      </c>
    </row>
    <row r="24" spans="1:25" ht="13.5" thickTop="1">
      <c r="A24" s="11" t="s">
        <v>55</v>
      </c>
      <c r="B24" s="112" t="str">
        <f>IF(ISBLANK($N$2)," ",B23+3)</f>
        <v> </v>
      </c>
      <c r="C24" s="132"/>
      <c r="D24" s="133"/>
      <c r="E24" s="134"/>
      <c r="F24" s="133"/>
      <c r="G24" s="134"/>
      <c r="H24" s="133"/>
      <c r="I24" s="134"/>
      <c r="J24" s="135"/>
      <c r="K24" s="142"/>
      <c r="L24" s="37">
        <f t="shared" si="0"/>
        <v>0</v>
      </c>
      <c r="M24" s="33">
        <f t="shared" si="3"/>
        <v>0</v>
      </c>
      <c r="N24" s="51"/>
      <c r="O24" s="188"/>
      <c r="P24" s="196"/>
      <c r="Q24" s="191">
        <f t="shared" si="4"/>
        <v>118.40000000000003</v>
      </c>
      <c r="R24" s="31"/>
      <c r="S24" s="94" t="str">
        <f t="shared" si="1"/>
        <v> </v>
      </c>
      <c r="T24" s="66"/>
      <c r="Y24" s="4">
        <v>118.42</v>
      </c>
    </row>
    <row r="25" spans="1:25" ht="12.75">
      <c r="A25" s="7" t="s">
        <v>56</v>
      </c>
      <c r="B25" s="113" t="str">
        <f t="shared" si="2"/>
        <v> </v>
      </c>
      <c r="C25" s="128"/>
      <c r="D25" s="129"/>
      <c r="E25" s="130"/>
      <c r="F25" s="129"/>
      <c r="G25" s="130"/>
      <c r="H25" s="129"/>
      <c r="I25" s="130"/>
      <c r="J25" s="131"/>
      <c r="K25" s="136"/>
      <c r="L25" s="32">
        <f t="shared" si="0"/>
        <v>0</v>
      </c>
      <c r="M25" s="34">
        <f t="shared" si="3"/>
        <v>0</v>
      </c>
      <c r="N25" s="49"/>
      <c r="O25" s="186"/>
      <c r="P25" s="194"/>
      <c r="Q25" s="189">
        <f t="shared" si="4"/>
        <v>125.80000000000004</v>
      </c>
      <c r="R25" s="20"/>
      <c r="S25" s="95" t="str">
        <f t="shared" si="1"/>
        <v> </v>
      </c>
      <c r="T25" s="77"/>
      <c r="Y25" s="4">
        <v>125.83</v>
      </c>
    </row>
    <row r="26" spans="1:25" ht="12.75">
      <c r="A26" s="7" t="s">
        <v>57</v>
      </c>
      <c r="B26" s="113" t="str">
        <f t="shared" si="2"/>
        <v> </v>
      </c>
      <c r="C26" s="128"/>
      <c r="D26" s="129"/>
      <c r="E26" s="130"/>
      <c r="F26" s="129"/>
      <c r="G26" s="130"/>
      <c r="H26" s="129"/>
      <c r="I26" s="130"/>
      <c r="J26" s="131"/>
      <c r="K26" s="136"/>
      <c r="L26" s="32">
        <f t="shared" si="0"/>
        <v>0</v>
      </c>
      <c r="M26" s="34">
        <f t="shared" si="3"/>
        <v>0</v>
      </c>
      <c r="N26" s="49"/>
      <c r="O26" s="186"/>
      <c r="P26" s="194"/>
      <c r="Q26" s="189">
        <f t="shared" si="4"/>
        <v>133.20000000000005</v>
      </c>
      <c r="R26" s="20"/>
      <c r="S26" s="95" t="str">
        <f t="shared" si="1"/>
        <v> </v>
      </c>
      <c r="T26" s="77"/>
      <c r="Y26" s="4">
        <v>133.17</v>
      </c>
    </row>
    <row r="27" spans="1:25" ht="12.75">
      <c r="A27" s="7" t="s">
        <v>58</v>
      </c>
      <c r="B27" s="113" t="str">
        <f t="shared" si="2"/>
        <v> </v>
      </c>
      <c r="C27" s="128"/>
      <c r="D27" s="129"/>
      <c r="E27" s="130"/>
      <c r="F27" s="129"/>
      <c r="G27" s="130"/>
      <c r="H27" s="129"/>
      <c r="I27" s="130"/>
      <c r="J27" s="131"/>
      <c r="K27" s="136"/>
      <c r="L27" s="32">
        <f t="shared" si="0"/>
        <v>0</v>
      </c>
      <c r="M27" s="34">
        <f t="shared" si="3"/>
        <v>0</v>
      </c>
      <c r="N27" s="49"/>
      <c r="O27" s="186"/>
      <c r="P27" s="194"/>
      <c r="Q27" s="189">
        <f t="shared" si="4"/>
        <v>140.60000000000005</v>
      </c>
      <c r="R27" s="20"/>
      <c r="S27" s="95" t="str">
        <f t="shared" si="1"/>
        <v> </v>
      </c>
      <c r="T27" s="77"/>
      <c r="Y27" s="4">
        <v>140.58</v>
      </c>
    </row>
    <row r="28" spans="1:25" ht="13.5" thickBot="1">
      <c r="A28" s="7" t="s">
        <v>59</v>
      </c>
      <c r="B28" s="113" t="str">
        <f t="shared" si="2"/>
        <v> </v>
      </c>
      <c r="C28" s="143"/>
      <c r="D28" s="144"/>
      <c r="E28" s="145"/>
      <c r="F28" s="144"/>
      <c r="G28" s="145"/>
      <c r="H28" s="144"/>
      <c r="I28" s="145"/>
      <c r="J28" s="146"/>
      <c r="K28" s="178"/>
      <c r="L28" s="32">
        <f t="shared" si="0"/>
        <v>0</v>
      </c>
      <c r="M28" s="34">
        <f t="shared" si="3"/>
        <v>0</v>
      </c>
      <c r="N28" s="52"/>
      <c r="O28" s="197"/>
      <c r="P28" s="198"/>
      <c r="Q28" s="189">
        <f t="shared" si="4"/>
        <v>148.00000000000006</v>
      </c>
      <c r="R28" s="20"/>
      <c r="S28" s="95" t="str">
        <f t="shared" si="1"/>
        <v> </v>
      </c>
      <c r="T28" s="77"/>
      <c r="Y28" s="4">
        <v>170.17</v>
      </c>
    </row>
    <row r="29" spans="1:25" ht="12.75">
      <c r="A29" s="79"/>
      <c r="B29" s="80"/>
      <c r="C29" s="81"/>
      <c r="D29" s="81"/>
      <c r="E29" s="81"/>
      <c r="F29" s="81"/>
      <c r="G29" s="81"/>
      <c r="H29" s="81"/>
      <c r="I29" s="81"/>
      <c r="J29" s="81"/>
      <c r="K29" s="82"/>
      <c r="M29" s="83"/>
      <c r="N29" s="93"/>
      <c r="O29" s="93"/>
      <c r="P29" s="93"/>
      <c r="Q29" s="84"/>
      <c r="R29" s="84"/>
      <c r="S29" s="85"/>
      <c r="T29" s="10"/>
      <c r="Y29" s="19"/>
    </row>
    <row r="30" spans="1:25" ht="12.75">
      <c r="A30" s="79"/>
      <c r="B30" s="86"/>
      <c r="C30" s="87"/>
      <c r="D30" s="87"/>
      <c r="E30" s="87"/>
      <c r="F30" s="87"/>
      <c r="G30" s="87"/>
      <c r="H30" s="87"/>
      <c r="I30" s="87"/>
      <c r="J30" s="87"/>
      <c r="K30" s="93" t="s">
        <v>8</v>
      </c>
      <c r="L30" s="107">
        <f>SUM(L9:L28)</f>
        <v>0</v>
      </c>
      <c r="M30" s="88"/>
      <c r="N30" s="89">
        <f>SUM(N9:N28)</f>
        <v>0</v>
      </c>
      <c r="O30" s="90">
        <f>SUM(O9:O28)</f>
        <v>0</v>
      </c>
      <c r="P30" s="90">
        <f>SUM(P9:P28)</f>
        <v>0</v>
      </c>
      <c r="Q30" s="84"/>
      <c r="R30" s="84"/>
      <c r="S30" s="85"/>
      <c r="Y30" s="19"/>
    </row>
    <row r="31" spans="1:25" ht="12.75">
      <c r="A31" s="79"/>
      <c r="B31" s="86"/>
      <c r="C31" s="87"/>
      <c r="D31" s="87"/>
      <c r="E31" s="87"/>
      <c r="F31" s="87"/>
      <c r="G31" s="87"/>
      <c r="H31" s="87"/>
      <c r="I31" s="87"/>
      <c r="J31" s="87"/>
      <c r="K31" s="200"/>
      <c r="L31" s="88"/>
      <c r="M31" s="88"/>
      <c r="N31" s="91"/>
      <c r="O31" s="92"/>
      <c r="P31" s="92"/>
      <c r="Q31" s="84"/>
      <c r="R31" s="84"/>
      <c r="S31" s="85"/>
      <c r="Y31" s="19"/>
    </row>
    <row r="32" spans="1:12" ht="12.75">
      <c r="A32" s="26" t="s">
        <v>40</v>
      </c>
      <c r="B32" s="26"/>
      <c r="C32" s="14"/>
      <c r="D32" s="14"/>
      <c r="E32" s="14"/>
      <c r="F32" s="14"/>
      <c r="G32" s="14"/>
      <c r="H32" s="14"/>
      <c r="I32" s="16"/>
      <c r="J32" s="101" t="s">
        <v>9</v>
      </c>
      <c r="K32" s="115">
        <f>M4</f>
        <v>0</v>
      </c>
      <c r="L32" s="104" t="s">
        <v>16</v>
      </c>
    </row>
    <row r="33" spans="1:20" ht="12.75">
      <c r="A33" s="7" t="s">
        <v>45</v>
      </c>
      <c r="B33" s="7"/>
      <c r="C33" s="14"/>
      <c r="D33" s="14"/>
      <c r="E33" s="14"/>
      <c r="F33" s="14"/>
      <c r="G33" s="14"/>
      <c r="H33" s="14"/>
      <c r="I33" s="16"/>
      <c r="J33" s="101" t="s">
        <v>10</v>
      </c>
      <c r="K33" s="115">
        <f>SUM(L9:L28)</f>
        <v>0</v>
      </c>
      <c r="L33" s="105" t="s">
        <v>17</v>
      </c>
      <c r="N33" s="98" t="s">
        <v>63</v>
      </c>
      <c r="O33" s="27"/>
      <c r="P33" s="27"/>
      <c r="Q33" s="8"/>
      <c r="R33" s="8"/>
      <c r="S33" s="63"/>
      <c r="T33" s="64"/>
    </row>
    <row r="34" spans="10:20" ht="12.75">
      <c r="J34" s="101"/>
      <c r="K34" s="116"/>
      <c r="L34" s="106"/>
      <c r="N34" s="99" t="s">
        <v>48</v>
      </c>
      <c r="O34" s="25"/>
      <c r="P34" s="25"/>
      <c r="Q34" s="10"/>
      <c r="R34" s="10"/>
      <c r="S34" s="19"/>
      <c r="T34" s="65"/>
    </row>
    <row r="35" spans="1:20" ht="12.75">
      <c r="A35" s="7" t="s">
        <v>46</v>
      </c>
      <c r="B35" s="7"/>
      <c r="C35" s="14"/>
      <c r="D35" s="14"/>
      <c r="E35" s="14"/>
      <c r="F35" s="14"/>
      <c r="G35" s="14"/>
      <c r="H35" s="14"/>
      <c r="I35" s="16"/>
      <c r="J35" s="101" t="s">
        <v>11</v>
      </c>
      <c r="K35" s="115">
        <f>C3*148</f>
        <v>148</v>
      </c>
      <c r="L35" s="106"/>
      <c r="N35" s="99" t="s">
        <v>64</v>
      </c>
      <c r="O35" s="25"/>
      <c r="P35" s="25"/>
      <c r="Q35" s="10"/>
      <c r="R35" s="10"/>
      <c r="S35" s="19"/>
      <c r="T35" s="65"/>
    </row>
    <row r="36" spans="1:20" ht="12.75">
      <c r="A36" s="7" t="s">
        <v>0</v>
      </c>
      <c r="B36" s="7"/>
      <c r="C36" s="14"/>
      <c r="D36" s="14"/>
      <c r="E36" s="14"/>
      <c r="F36" s="14"/>
      <c r="G36" s="14"/>
      <c r="H36" s="14"/>
      <c r="I36" s="16"/>
      <c r="J36" s="101" t="s">
        <v>12</v>
      </c>
      <c r="K36" s="115">
        <f>(-N30-O30-P30)*(C3*(37/5))</f>
        <v>0</v>
      </c>
      <c r="L36" s="104" t="s">
        <v>19</v>
      </c>
      <c r="N36" s="100" t="s">
        <v>49</v>
      </c>
      <c r="O36" s="67"/>
      <c r="P36" s="27"/>
      <c r="Q36" s="64"/>
      <c r="R36" s="10"/>
      <c r="S36" s="72"/>
      <c r="T36" s="65"/>
    </row>
    <row r="37" spans="1:20" ht="12.75">
      <c r="A37" s="7" t="s">
        <v>47</v>
      </c>
      <c r="B37" s="7"/>
      <c r="C37" s="14"/>
      <c r="D37" s="14"/>
      <c r="E37" s="14"/>
      <c r="F37" s="14"/>
      <c r="G37" s="14"/>
      <c r="H37" s="14"/>
      <c r="I37" s="16"/>
      <c r="J37" s="101" t="s">
        <v>13</v>
      </c>
      <c r="K37" s="115">
        <f>K35+K36</f>
        <v>148</v>
      </c>
      <c r="L37" s="102" t="s">
        <v>18</v>
      </c>
      <c r="N37" s="9"/>
      <c r="O37" s="68"/>
      <c r="P37" s="182"/>
      <c r="Q37" s="66"/>
      <c r="R37" s="10"/>
      <c r="S37" s="73"/>
      <c r="T37" s="65"/>
    </row>
    <row r="38" spans="10:20" ht="12.75">
      <c r="J38" s="101"/>
      <c r="K38" s="116"/>
      <c r="L38" s="103"/>
      <c r="N38" s="28"/>
      <c r="O38" s="61" t="s">
        <v>7</v>
      </c>
      <c r="P38" s="61"/>
      <c r="Q38" s="10"/>
      <c r="R38" s="10"/>
      <c r="S38" s="62" t="s">
        <v>34</v>
      </c>
      <c r="T38" s="65"/>
    </row>
    <row r="39" spans="1:20" ht="13.5" thickBot="1">
      <c r="A39" s="7" t="s">
        <v>5</v>
      </c>
      <c r="B39" s="7"/>
      <c r="C39" s="14"/>
      <c r="D39" s="14"/>
      <c r="E39" s="14"/>
      <c r="F39" s="14"/>
      <c r="G39" s="14"/>
      <c r="H39" s="14"/>
      <c r="I39" s="16"/>
      <c r="J39" s="101" t="s">
        <v>14</v>
      </c>
      <c r="K39" s="117">
        <f>M28-Q28</f>
        <v>-148.00000000000006</v>
      </c>
      <c r="L39" s="104" t="s">
        <v>20</v>
      </c>
      <c r="N39" s="9"/>
      <c r="O39" s="70"/>
      <c r="P39" s="183"/>
      <c r="Q39" s="64"/>
      <c r="R39" s="10"/>
      <c r="S39" s="75"/>
      <c r="T39" s="65"/>
    </row>
    <row r="40" spans="1:20" ht="13.5" thickBot="1">
      <c r="A40" s="7" t="s">
        <v>1</v>
      </c>
      <c r="B40" s="7"/>
      <c r="C40" s="14"/>
      <c r="D40" s="14"/>
      <c r="E40" s="14"/>
      <c r="F40" s="14"/>
      <c r="G40" s="14"/>
      <c r="H40" s="14"/>
      <c r="I40" s="16"/>
      <c r="J40" s="101" t="s">
        <v>15</v>
      </c>
      <c r="K40" s="118" t="str">
        <f>IF(AND(ISBLANK(I28),ISBLANK(K28),ISBLANK(N28),ISBLANK(O28),C3=1)," ",IF(K39&gt;8,8,IF(K39&lt;-3,-3,K39)))</f>
        <v> </v>
      </c>
      <c r="L40" s="104" t="s">
        <v>21</v>
      </c>
      <c r="N40" s="28"/>
      <c r="O40" s="71"/>
      <c r="P40" s="184"/>
      <c r="Q40" s="66"/>
      <c r="R40" s="10"/>
      <c r="S40" s="76"/>
      <c r="T40" s="65"/>
    </row>
    <row r="41" spans="1:20" ht="12.75" customHeight="1">
      <c r="A41" s="47" t="str">
        <f>IF(AND(ISBLANK(I28),ISBLANK(K28),ISBLANK(N28),ISBLANK(O28),C3=1)," ",IF(AND(K39&lt;-3,C3=1),"You've worked too few hours -  if possible compensate by counting some days as Annual Leave."," "))</f>
        <v> </v>
      </c>
      <c r="N41" s="29"/>
      <c r="O41" s="69" t="s">
        <v>6</v>
      </c>
      <c r="P41" s="69"/>
      <c r="Q41" s="12"/>
      <c r="R41" s="12"/>
      <c r="S41" s="74" t="s">
        <v>34</v>
      </c>
      <c r="T41" s="66"/>
    </row>
    <row r="42" spans="1:18" ht="15.75" customHeight="1">
      <c r="A42" s="179" t="s">
        <v>68</v>
      </c>
      <c r="O42" s="10"/>
      <c r="P42" s="10"/>
      <c r="Q42" s="10"/>
      <c r="R42" s="10"/>
    </row>
    <row r="43" spans="1:18" ht="18">
      <c r="A43" s="47"/>
      <c r="O43" s="10"/>
      <c r="P43" s="10"/>
      <c r="Q43" s="10"/>
      <c r="R43" s="10"/>
    </row>
    <row r="44" spans="1:18" ht="18">
      <c r="A44" s="47"/>
      <c r="O44" s="10"/>
      <c r="P44" s="10"/>
      <c r="Q44" s="10"/>
      <c r="R44" s="10"/>
    </row>
    <row r="45" spans="1:18" ht="18">
      <c r="A45" s="47"/>
      <c r="O45" s="10"/>
      <c r="P45" s="10"/>
      <c r="Q45" s="10"/>
      <c r="R45" s="10"/>
    </row>
    <row r="46" spans="1:18" ht="18">
      <c r="A46" s="47"/>
      <c r="O46" s="10"/>
      <c r="P46" s="10"/>
      <c r="Q46" s="10"/>
      <c r="R46" s="10"/>
    </row>
    <row r="47" spans="1:18" ht="18">
      <c r="A47" s="47"/>
      <c r="O47" s="10"/>
      <c r="P47" s="10"/>
      <c r="Q47" s="10"/>
      <c r="R47" s="10"/>
    </row>
    <row r="48" spans="1:18" ht="18">
      <c r="A48" s="47"/>
      <c r="O48" s="10"/>
      <c r="P48" s="10"/>
      <c r="Q48" s="10"/>
      <c r="R48" s="10"/>
    </row>
    <row r="49" spans="1:18" ht="18">
      <c r="A49" s="47"/>
      <c r="O49" s="10"/>
      <c r="P49" s="10"/>
      <c r="Q49" s="10"/>
      <c r="R49" s="10"/>
    </row>
    <row r="50" spans="1:18" ht="18">
      <c r="A50" s="47"/>
      <c r="O50" s="10"/>
      <c r="P50" s="10"/>
      <c r="Q50" s="10"/>
      <c r="R50" s="10"/>
    </row>
    <row r="51" spans="1:18" ht="18">
      <c r="A51" s="47"/>
      <c r="O51" s="10"/>
      <c r="P51" s="10"/>
      <c r="Q51" s="10"/>
      <c r="R51" s="10"/>
    </row>
    <row r="52" spans="1:18" ht="18">
      <c r="A52" s="47"/>
      <c r="O52" s="10"/>
      <c r="P52" s="10"/>
      <c r="Q52" s="10"/>
      <c r="R52" s="10"/>
    </row>
    <row r="53" spans="1:18" ht="18">
      <c r="A53" s="47"/>
      <c r="O53" s="10"/>
      <c r="P53" s="10"/>
      <c r="Q53" s="10"/>
      <c r="R53" s="10"/>
    </row>
    <row r="54" spans="1:18" ht="18">
      <c r="A54" s="47"/>
      <c r="O54" s="10"/>
      <c r="P54" s="10"/>
      <c r="Q54" s="10"/>
      <c r="R54" s="10"/>
    </row>
    <row r="55" spans="1:18" ht="18">
      <c r="A55" s="47"/>
      <c r="O55" s="10"/>
      <c r="P55" s="10"/>
      <c r="Q55" s="10"/>
      <c r="R55" s="10"/>
    </row>
    <row r="56" spans="1:18" ht="18">
      <c r="A56" s="47"/>
      <c r="O56" s="10"/>
      <c r="P56" s="10"/>
      <c r="Q56" s="10"/>
      <c r="R56" s="10"/>
    </row>
    <row r="57" spans="1:18" ht="18">
      <c r="A57" s="47"/>
      <c r="O57" s="10"/>
      <c r="P57" s="10"/>
      <c r="Q57" s="10"/>
      <c r="R57" s="10"/>
    </row>
    <row r="58" spans="1:18" ht="18">
      <c r="A58" s="47"/>
      <c r="O58" s="10"/>
      <c r="P58" s="10"/>
      <c r="Q58" s="10"/>
      <c r="R58" s="10"/>
    </row>
    <row r="59" spans="1:18" ht="18">
      <c r="A59" s="47"/>
      <c r="O59" s="10"/>
      <c r="P59" s="10"/>
      <c r="Q59" s="10"/>
      <c r="R59" s="10"/>
    </row>
    <row r="60" spans="1:18" ht="18">
      <c r="A60" s="47"/>
      <c r="O60" s="10"/>
      <c r="P60" s="10"/>
      <c r="Q60" s="10"/>
      <c r="R60" s="10"/>
    </row>
    <row r="61" spans="1:18" ht="18">
      <c r="A61" s="47"/>
      <c r="O61" s="10"/>
      <c r="P61" s="10"/>
      <c r="Q61" s="10"/>
      <c r="R61" s="10"/>
    </row>
    <row r="62" spans="1:18" ht="18">
      <c r="A62" s="47"/>
      <c r="O62" s="10"/>
      <c r="P62" s="10"/>
      <c r="Q62" s="10"/>
      <c r="R62" s="10"/>
    </row>
    <row r="63" spans="1:18" ht="18">
      <c r="A63" s="47"/>
      <c r="O63" s="10"/>
      <c r="P63" s="10"/>
      <c r="Q63" s="10"/>
      <c r="R63" s="10"/>
    </row>
    <row r="64" spans="1:18" ht="18">
      <c r="A64" s="47"/>
      <c r="O64" s="10"/>
      <c r="P64" s="10"/>
      <c r="Q64" s="10"/>
      <c r="R64" s="10"/>
    </row>
    <row r="65" spans="14:18" ht="12.75">
      <c r="N65" s="10"/>
      <c r="O65" s="10"/>
      <c r="P65" s="10"/>
      <c r="Q65" s="10"/>
      <c r="R65" s="10"/>
    </row>
    <row r="66" spans="1:19" ht="15.75">
      <c r="A66" s="59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5"/>
      <c r="N66" s="55"/>
      <c r="O66" s="56"/>
      <c r="P66" s="56"/>
      <c r="Q66" s="56"/>
      <c r="R66" s="56"/>
      <c r="S66" s="57"/>
    </row>
    <row r="67" spans="1:19" ht="15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5"/>
      <c r="N67" s="56"/>
      <c r="O67" s="56"/>
      <c r="P67" s="56"/>
      <c r="Q67" s="56"/>
      <c r="R67" s="56"/>
      <c r="S67" s="57"/>
    </row>
    <row r="68" spans="1:19" ht="15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5"/>
      <c r="N68" s="55"/>
      <c r="O68" s="56"/>
      <c r="P68" s="56"/>
      <c r="Q68" s="56"/>
      <c r="R68" s="56"/>
      <c r="S68" s="57"/>
    </row>
    <row r="69" spans="1:19" ht="15">
      <c r="A69" s="5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5"/>
      <c r="N69" s="55"/>
      <c r="O69" s="55"/>
      <c r="P69" s="55"/>
      <c r="Q69" s="57"/>
      <c r="R69" s="57"/>
      <c r="S69" s="57"/>
    </row>
    <row r="70" spans="1:19" ht="15">
      <c r="A70" s="5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5"/>
      <c r="N70" s="55"/>
      <c r="O70" s="55"/>
      <c r="P70" s="55"/>
      <c r="Q70" s="57"/>
      <c r="R70" s="57"/>
      <c r="S70" s="57"/>
    </row>
    <row r="71" spans="1:19" ht="15">
      <c r="A71" s="5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5"/>
      <c r="N71" s="55"/>
      <c r="O71" s="55"/>
      <c r="P71" s="55"/>
      <c r="Q71" s="57"/>
      <c r="R71" s="57"/>
      <c r="S71" s="57"/>
    </row>
    <row r="72" spans="1:19" ht="15">
      <c r="A72" s="53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5"/>
      <c r="N72" s="55"/>
      <c r="O72" s="55"/>
      <c r="P72" s="55"/>
      <c r="Q72" s="57"/>
      <c r="R72" s="57"/>
      <c r="S72" s="57"/>
    </row>
    <row r="73" spans="1:19" ht="15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55"/>
      <c r="N73" s="55"/>
      <c r="O73" s="55"/>
      <c r="P73" s="55"/>
      <c r="Q73" s="57"/>
      <c r="R73" s="57"/>
      <c r="S73" s="57"/>
    </row>
    <row r="74" spans="1:19" ht="15">
      <c r="A74" s="5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5"/>
      <c r="N74" s="55"/>
      <c r="O74" s="55"/>
      <c r="P74" s="55"/>
      <c r="Q74" s="57"/>
      <c r="R74" s="57"/>
      <c r="S74" s="57"/>
    </row>
    <row r="75" spans="1:19" ht="15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5"/>
      <c r="N75" s="55"/>
      <c r="O75" s="55"/>
      <c r="P75" s="55"/>
      <c r="Q75" s="57"/>
      <c r="R75" s="57"/>
      <c r="S75" s="57"/>
    </row>
    <row r="76" spans="1:19" ht="15">
      <c r="A76" s="53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5"/>
      <c r="N76" s="55"/>
      <c r="O76" s="55"/>
      <c r="P76" s="55"/>
      <c r="Q76" s="57"/>
      <c r="R76" s="57"/>
      <c r="S76" s="57"/>
    </row>
    <row r="77" spans="1:19" ht="15">
      <c r="A77" s="5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5"/>
      <c r="N77" s="55"/>
      <c r="O77" s="55"/>
      <c r="P77" s="55"/>
      <c r="Q77" s="57"/>
      <c r="R77" s="57"/>
      <c r="S77" s="57"/>
    </row>
    <row r="78" spans="1:19" ht="15">
      <c r="A78" s="53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5"/>
      <c r="N78" s="55"/>
      <c r="O78" s="55"/>
      <c r="P78" s="55"/>
      <c r="Q78" s="57"/>
      <c r="R78" s="57"/>
      <c r="S78" s="57"/>
    </row>
    <row r="79" spans="1:19" ht="15">
      <c r="A79" s="5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5"/>
      <c r="N79" s="55"/>
      <c r="O79" s="55"/>
      <c r="P79" s="55"/>
      <c r="Q79" s="57"/>
      <c r="R79" s="57"/>
      <c r="S79" s="57"/>
    </row>
    <row r="80" spans="1:19" ht="15">
      <c r="A80" s="53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5"/>
      <c r="N80" s="55"/>
      <c r="O80" s="55"/>
      <c r="P80" s="55"/>
      <c r="Q80" s="57"/>
      <c r="R80" s="57"/>
      <c r="S80" s="57"/>
    </row>
    <row r="81" spans="1:19" ht="15">
      <c r="A81" s="5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5"/>
      <c r="N81" s="55"/>
      <c r="O81" s="55"/>
      <c r="P81" s="55"/>
      <c r="Q81" s="57"/>
      <c r="R81" s="57"/>
      <c r="S81" s="57"/>
    </row>
    <row r="82" spans="1:19" ht="15">
      <c r="A82" s="53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5"/>
      <c r="N82" s="55"/>
      <c r="O82" s="55"/>
      <c r="P82" s="55"/>
      <c r="Q82" s="57"/>
      <c r="R82" s="57"/>
      <c r="S82" s="57"/>
    </row>
    <row r="83" spans="1:19" ht="15">
      <c r="A83" s="53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5"/>
      <c r="N83" s="55"/>
      <c r="O83" s="55"/>
      <c r="P83" s="55"/>
      <c r="Q83" s="57"/>
      <c r="R83" s="57"/>
      <c r="S83" s="57"/>
    </row>
    <row r="84" spans="1:19" ht="15">
      <c r="A84" s="53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5"/>
      <c r="N84" s="55"/>
      <c r="O84" s="55"/>
      <c r="P84" s="55"/>
      <c r="Q84" s="57"/>
      <c r="R84" s="57"/>
      <c r="S84" s="57"/>
    </row>
    <row r="85" spans="1:19" ht="15">
      <c r="A85" s="5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5"/>
      <c r="N85" s="55"/>
      <c r="O85" s="55"/>
      <c r="P85" s="55"/>
      <c r="Q85" s="57"/>
      <c r="R85" s="57"/>
      <c r="S85" s="57"/>
    </row>
    <row r="86" spans="1:19" ht="15">
      <c r="A86" s="5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5"/>
      <c r="N86" s="55"/>
      <c r="O86" s="55"/>
      <c r="P86" s="55"/>
      <c r="Q86" s="57"/>
      <c r="R86" s="57"/>
      <c r="S86" s="57"/>
    </row>
    <row r="87" spans="1:19" ht="15">
      <c r="A87" s="53"/>
      <c r="B87" s="58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5"/>
      <c r="N87" s="55"/>
      <c r="O87" s="55"/>
      <c r="P87" s="55"/>
      <c r="Q87" s="57"/>
      <c r="R87" s="57"/>
      <c r="S87" s="57"/>
    </row>
    <row r="88" spans="1:19" ht="15">
      <c r="A88" s="5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5"/>
      <c r="N88" s="55"/>
      <c r="O88" s="55"/>
      <c r="P88" s="55"/>
      <c r="Q88" s="57"/>
      <c r="R88" s="57"/>
      <c r="S88" s="57"/>
    </row>
    <row r="89" spans="1:19" ht="15">
      <c r="A89" s="5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5"/>
      <c r="N89" s="55"/>
      <c r="O89" s="55"/>
      <c r="P89" s="55"/>
      <c r="Q89" s="57"/>
      <c r="R89" s="57"/>
      <c r="S89" s="57"/>
    </row>
    <row r="90" spans="1:19" ht="15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5"/>
      <c r="M90" s="55"/>
      <c r="N90" s="55"/>
      <c r="O90" s="55"/>
      <c r="P90" s="55"/>
      <c r="Q90" s="57"/>
      <c r="R90" s="57"/>
      <c r="S90" s="57"/>
    </row>
    <row r="91" spans="1:19" ht="15">
      <c r="A91" s="53"/>
      <c r="B91" s="58"/>
      <c r="C91" s="54"/>
      <c r="D91" s="54"/>
      <c r="E91" s="54"/>
      <c r="F91" s="54"/>
      <c r="G91" s="54"/>
      <c r="H91" s="54"/>
      <c r="I91" s="54"/>
      <c r="J91" s="54"/>
      <c r="K91" s="54"/>
      <c r="L91" s="55"/>
      <c r="M91" s="55"/>
      <c r="N91" s="55"/>
      <c r="O91" s="55"/>
      <c r="P91" s="55"/>
      <c r="Q91" s="57"/>
      <c r="R91" s="57"/>
      <c r="S91" s="57"/>
    </row>
    <row r="92" spans="1:19" ht="15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5"/>
      <c r="M92" s="55"/>
      <c r="N92" s="55"/>
      <c r="O92" s="55"/>
      <c r="P92" s="55"/>
      <c r="Q92" s="57"/>
      <c r="R92" s="57"/>
      <c r="S92" s="57"/>
    </row>
    <row r="93" spans="1:19" ht="15">
      <c r="A93" s="53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5"/>
      <c r="M93" s="55"/>
      <c r="N93" s="55"/>
      <c r="O93" s="55"/>
      <c r="P93" s="55"/>
      <c r="Q93" s="57"/>
      <c r="R93" s="57"/>
      <c r="S93" s="57"/>
    </row>
    <row r="94" spans="1:19" ht="15">
      <c r="A94" s="53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55"/>
      <c r="N94" s="55"/>
      <c r="O94" s="55"/>
      <c r="P94" s="55"/>
      <c r="Q94" s="57"/>
      <c r="R94" s="57"/>
      <c r="S94" s="57"/>
    </row>
    <row r="95" spans="1:19" ht="15">
      <c r="A95" s="53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55"/>
      <c r="N95" s="55"/>
      <c r="O95" s="55"/>
      <c r="P95" s="55"/>
      <c r="Q95" s="57"/>
      <c r="R95" s="57"/>
      <c r="S95" s="57"/>
    </row>
    <row r="96" spans="1:19" ht="15">
      <c r="A96" s="53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5"/>
      <c r="M96" s="55"/>
      <c r="N96" s="55"/>
      <c r="O96" s="55"/>
      <c r="P96" s="55"/>
      <c r="Q96" s="57"/>
      <c r="R96" s="57"/>
      <c r="S96" s="57"/>
    </row>
    <row r="97" spans="1:19" ht="15">
      <c r="A97" s="5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5"/>
      <c r="N97" s="55"/>
      <c r="O97" s="55"/>
      <c r="P97" s="55"/>
      <c r="Q97" s="57"/>
      <c r="R97" s="57"/>
      <c r="S97" s="57"/>
    </row>
    <row r="98" spans="1:19" ht="15">
      <c r="A98" s="5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5"/>
      <c r="N98" s="55"/>
      <c r="O98" s="55"/>
      <c r="P98" s="55"/>
      <c r="Q98" s="57"/>
      <c r="R98" s="57"/>
      <c r="S98" s="57"/>
    </row>
    <row r="99" spans="1:19" ht="15">
      <c r="A99" s="5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5"/>
      <c r="N99" s="55"/>
      <c r="O99" s="55"/>
      <c r="P99" s="55"/>
      <c r="Q99" s="57"/>
      <c r="R99" s="57"/>
      <c r="S99" s="57"/>
    </row>
    <row r="100" spans="1:19" ht="15">
      <c r="A100" s="5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55"/>
      <c r="N100" s="55"/>
      <c r="O100" s="55"/>
      <c r="P100" s="55"/>
      <c r="Q100" s="57"/>
      <c r="R100" s="57"/>
      <c r="S100" s="57"/>
    </row>
    <row r="102" ht="15">
      <c r="B102" s="53"/>
    </row>
    <row r="103" ht="15">
      <c r="B103" s="53"/>
    </row>
  </sheetData>
  <sheetProtection password="8FBB" sheet="1" objects="1" scenarios="1"/>
  <dataValidations count="15">
    <dataValidation type="list" allowBlank="1" showInputMessage="1" showErrorMessage="1" errorTitle="Invalid Entry" error="Morning start time must be in the range 7 to 10 o'clock." sqref="C9:C28">
      <formula1>"7,8,9,10"</formula1>
    </dataValidation>
    <dataValidation type="whole" allowBlank="1" showInputMessage="1" showErrorMessage="1" errorTitle="Minute entry above 60" error="Sorry, only 60 minutes in one hour !" sqref="D9:D28">
      <formula1>0</formula1>
      <formula2>59</formula2>
    </dataValidation>
    <dataValidation type="list" operator="equal" allowBlank="1" showInputMessage="1" showErrorMessage="1" errorTitle="Morning Finish error" error="Sorry, morning finish must be between 12 and 2." sqref="E9:E28">
      <formula1>"12,1"</formula1>
    </dataValidation>
    <dataValidation type="whole" allowBlank="1" showInputMessage="1" showErrorMessage="1" errorTitle="&gt;60 mins" error="Sorry, only 60 minutes in ine hour !" sqref="F9:F28">
      <formula1>0</formula1>
      <formula2>59</formula2>
    </dataValidation>
    <dataValidation type="whole" allowBlank="1" showInputMessage="1" showErrorMessage="1" errorTitle="&gt;60 minutes" error="Sorry, only 60 minutes in one hour !" sqref="J9:J28 H9:H28">
      <formula1>0</formula1>
      <formula2>59</formula2>
    </dataValidation>
    <dataValidation type="list" allowBlank="1" showInputMessage="1" showErrorMessage="1" errorTitle="PM finish restriction" error="Sorry, afternoon finish must be after 4 and before 7." sqref="I9:I28">
      <formula1>"4,5,6,7"</formula1>
    </dataValidation>
    <dataValidation type="list" allowBlank="1" showInputMessage="1" showErrorMessage="1" errorTitle="Invalid afternoon start" error="Sorry, afternoon start must be between 12 and 2." sqref="G9:G28">
      <formula1>"12,1,2"</formula1>
    </dataValidation>
    <dataValidation type="list" allowBlank="1" showInputMessage="1" showErrorMessage="1" errorTitle="invalid leave entry" error="You may only enter 0.5 or 1 as leave." sqref="O9:P28 K9:K28">
      <formula1>"0.5,1"</formula1>
    </dataValidation>
    <dataValidation type="list" allowBlank="1" showInputMessage="1" showErrorMessage="1" errorTitle="University closed day invalid " error="Indicates a statutory holiday i.e. day off. Will only accept one or zero." sqref="N9:N28">
      <formula1>"0,1"</formula1>
    </dataValidation>
    <dataValidation type="decimal" allowBlank="1" showInputMessage="1" showErrorMessage="1" errorTitle="out of range carryover" error="You can only carry over a maximum credit of 8 hours, or a maximum debit of -3 hours." sqref="M4">
      <formula1>-3.01</formula1>
      <formula2>8.01</formula2>
    </dataValidation>
    <dataValidation type="whole" allowBlank="1" showInputMessage="1" showErrorMessage="1" errorTitle="Start date validation" error="Day of the month must be a whole number between 1 and 31." sqref="L2">
      <formula1>1</formula1>
      <formula2>31</formula2>
    </dataValidation>
    <dataValidation type="whole" allowBlank="1" showInputMessage="1" showErrorMessage="1" errorTitle="Month validation" error="Please insert the number of the month, between 1 and 12." sqref="M2">
      <formula1>1</formula1>
      <formula2>12</formula2>
    </dataValidation>
    <dataValidation type="whole" allowBlank="1" showInputMessage="1" showErrorMessage="1" errorTitle="Year validation" error="Please enter the present year in full e.g. '2002'" sqref="N2">
      <formula1>2002</formula1>
      <formula2>2025</formula2>
    </dataValidation>
    <dataValidation type="textLength" allowBlank="1" showInputMessage="1" showErrorMessage="1" errorTitle="Name/dept Validation" error="Please type your name and department.  you can't enter numbers here." sqref="C1:E2">
      <formula1>1</formula1>
      <formula2>100</formula2>
    </dataValidation>
    <dataValidation type="decimal" allowBlank="1" showInputMessage="1" showErrorMessage="1" errorTitle="Invalid FTE Entry" error="FTE must be between 0.1 and 1.0." sqref="C3">
      <formula1>0.1</formula1>
      <formula2>1</formula2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Beaken</dc:creator>
  <cp:keywords/>
  <dc:description/>
  <cp:lastModifiedBy>Sharon Brightman</cp:lastModifiedBy>
  <cp:lastPrinted>2002-07-05T14:11:04Z</cp:lastPrinted>
  <dcterms:created xsi:type="dcterms:W3CDTF">2001-10-19T15:49:20Z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