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325" windowHeight="6450" activeTab="0"/>
  </bookViews>
  <sheets>
    <sheet name="UK-EU" sheetId="1" r:id="rId1"/>
  </sheets>
  <definedNames>
    <definedName name="_xlnm.Print_Area" localSheetId="0">'UK-EU'!$A$1:$W$37</definedName>
  </definedNames>
  <calcPr fullCalcOnLoad="1"/>
</workbook>
</file>

<file path=xl/sharedStrings.xml><?xml version="1.0" encoding="utf-8"?>
<sst xmlns="http://schemas.openxmlformats.org/spreadsheetml/2006/main" count="55" uniqueCount="43">
  <si>
    <t>DEPARTMENT</t>
  </si>
  <si>
    <t>LOUGHBOROUGH UNIVERSITY</t>
  </si>
  <si>
    <t>Applications</t>
  </si>
  <si>
    <t>Aero Auto Eng</t>
  </si>
  <si>
    <t>Civil Eng</t>
  </si>
  <si>
    <t>Elec Eng</t>
  </si>
  <si>
    <t>FACULTY</t>
  </si>
  <si>
    <t>IPTME</t>
  </si>
  <si>
    <t>Bus. School</t>
  </si>
  <si>
    <t>Social Sciences</t>
  </si>
  <si>
    <t>UNIVERSITY TOTAL</t>
  </si>
  <si>
    <t>Design &amp; Tech.</t>
  </si>
  <si>
    <t>Computer Science</t>
  </si>
  <si>
    <t>Economics</t>
  </si>
  <si>
    <t>Geography</t>
  </si>
  <si>
    <t>Postgraduate Taught Programmes</t>
  </si>
  <si>
    <t>Human Sciences</t>
  </si>
  <si>
    <t>Chemical Eng</t>
  </si>
  <si>
    <t>Chemistry</t>
  </si>
  <si>
    <t>Mathematical Sci</t>
  </si>
  <si>
    <t>English and Drama</t>
  </si>
  <si>
    <t>Information Science</t>
  </si>
  <si>
    <t>Physics</t>
  </si>
  <si>
    <t>LUSAD</t>
  </si>
  <si>
    <t>UF</t>
  </si>
  <si>
    <t>Offers</t>
  </si>
  <si>
    <t>SSES</t>
  </si>
  <si>
    <t>Mech &amp; Man Eng</t>
  </si>
  <si>
    <t>PIRES</t>
  </si>
  <si>
    <t>Declined Offer (UD+CD)</t>
  </si>
  <si>
    <t>CP + UP</t>
  </si>
  <si>
    <t>Outsanding Dec's</t>
  </si>
  <si>
    <t>No Replies (U + C)</t>
  </si>
  <si>
    <t>Total live applications</t>
  </si>
  <si>
    <t>Forecast</t>
  </si>
  <si>
    <t>*  Total live applications comprises of outstanding decisions and applicants who have NOT declined their offers</t>
  </si>
  <si>
    <t>2005/06 as of End 05</t>
  </si>
  <si>
    <t>2005/06 Intake</t>
  </si>
  <si>
    <t>Projected Applications at End 06</t>
  </si>
  <si>
    <t>2006/07 Bus Plan 'Target'</t>
  </si>
  <si>
    <t>2006/07 as of 12/09/06</t>
  </si>
  <si>
    <t>2005/06 as of 12/09/05</t>
  </si>
  <si>
    <t>Full-Time UK-EU Applications 2006 Entry:  Forecast Intake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</si>
</sst>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%"/>
    <numFmt numFmtId="170" formatCode="0.000"/>
    <numFmt numFmtId="171" formatCode="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ck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ck"/>
      <right style="thick"/>
      <top style="thin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>
        <color indexed="63"/>
      </bottom>
    </border>
    <border>
      <left style="thick"/>
      <right style="thick"/>
      <top style="hair"/>
      <bottom style="thin"/>
    </border>
    <border>
      <left style="thick"/>
      <right style="thick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hair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3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9" xfId="0" applyFont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4" fillId="0" borderId="1" xfId="0" applyFont="1" applyFill="1" applyBorder="1" applyAlignment="1">
      <alignment textRotation="90"/>
    </xf>
    <xf numFmtId="0" fontId="4" fillId="0" borderId="0" xfId="0" applyFont="1" applyFill="1" applyAlignment="1">
      <alignment textRotation="90"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Fill="1" applyBorder="1" applyAlignment="1">
      <alignment horizontal="center" textRotation="90"/>
    </xf>
    <xf numFmtId="0" fontId="3" fillId="0" borderId="28" xfId="0" applyFont="1" applyFill="1" applyBorder="1" applyAlignment="1">
      <alignment horizontal="center" textRotation="90"/>
    </xf>
    <xf numFmtId="0" fontId="3" fillId="0" borderId="29" xfId="0" applyFont="1" applyFill="1" applyBorder="1" applyAlignment="1">
      <alignment horizontal="center" textRotation="90"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3" fillId="0" borderId="27" xfId="0" applyFont="1" applyFill="1" applyBorder="1" applyAlignment="1">
      <alignment horizontal="center" textRotation="90" wrapText="1"/>
    </xf>
    <xf numFmtId="0" fontId="3" fillId="0" borderId="32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3" fillId="0" borderId="33" xfId="0" applyFont="1" applyFill="1" applyBorder="1" applyAlignment="1">
      <alignment horizontal="right" textRotation="90" wrapText="1"/>
    </xf>
    <xf numFmtId="0" fontId="0" fillId="0" borderId="0" xfId="0" applyAlignment="1">
      <alignment horizontal="right"/>
    </xf>
    <xf numFmtId="1" fontId="0" fillId="2" borderId="0" xfId="0" applyNumberFormat="1" applyFill="1" applyAlignment="1">
      <alignment/>
    </xf>
    <xf numFmtId="0" fontId="3" fillId="0" borderId="34" xfId="0" applyFont="1" applyFill="1" applyBorder="1" applyAlignment="1">
      <alignment horizontal="center" textRotation="90" wrapText="1"/>
    </xf>
    <xf numFmtId="0" fontId="3" fillId="0" borderId="35" xfId="0" applyFont="1" applyFill="1" applyBorder="1" applyAlignment="1">
      <alignment horizontal="center" textRotation="90" wrapText="1"/>
    </xf>
    <xf numFmtId="0" fontId="0" fillId="0" borderId="36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1" fillId="0" borderId="36" xfId="0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1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1" fontId="2" fillId="3" borderId="38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2" fillId="3" borderId="43" xfId="0" applyNumberFormat="1" applyFont="1" applyFill="1" applyBorder="1" applyAlignment="1">
      <alignment horizontal="center"/>
    </xf>
    <xf numFmtId="0" fontId="1" fillId="0" borderId="43" xfId="0" applyFont="1" applyBorder="1" applyAlignment="1">
      <alignment/>
    </xf>
    <xf numFmtId="1" fontId="2" fillId="0" borderId="44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2" fillId="3" borderId="48" xfId="0" applyNumberFormat="1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2" fillId="3" borderId="33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1" fontId="3" fillId="0" borderId="49" xfId="0" applyNumberFormat="1" applyFont="1" applyFill="1" applyBorder="1" applyAlignment="1">
      <alignment horizontal="center" textRotation="90"/>
    </xf>
    <xf numFmtId="0" fontId="2" fillId="0" borderId="5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1" fillId="0" borderId="53" xfId="0" applyFont="1" applyFill="1" applyBorder="1" applyAlignment="1">
      <alignment horizontal="center" textRotation="90"/>
    </xf>
    <xf numFmtId="0" fontId="2" fillId="0" borderId="54" xfId="0" applyFont="1" applyBorder="1" applyAlignment="1">
      <alignment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right"/>
    </xf>
    <xf numFmtId="0" fontId="2" fillId="2" borderId="57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60" xfId="0" applyBorder="1" applyAlignment="1">
      <alignment wrapText="1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8"/>
  <sheetViews>
    <sheetView tabSelected="1" zoomScale="75" zoomScaleNormal="75" workbookViewId="0" topLeftCell="A1">
      <selection activeCell="L4" sqref="L4"/>
    </sheetView>
  </sheetViews>
  <sheetFormatPr defaultColWidth="9.140625" defaultRowHeight="12.75"/>
  <cols>
    <col min="1" max="1" width="24.8515625" style="0" customWidth="1"/>
    <col min="2" max="15" width="6.7109375" style="0" customWidth="1"/>
    <col min="16" max="16" width="7.28125" style="0" customWidth="1"/>
    <col min="17" max="17" width="6.7109375" style="0" customWidth="1"/>
    <col min="18" max="18" width="8.57421875" style="0" customWidth="1"/>
    <col min="19" max="19" width="6.7109375" style="0" customWidth="1"/>
    <col min="20" max="20" width="7.8515625" style="62" customWidth="1"/>
    <col min="21" max="22" width="9.140625" style="59" customWidth="1"/>
    <col min="23" max="23" width="9.00390625" style="28" customWidth="1"/>
    <col min="24" max="24" width="7.57421875" style="30" customWidth="1"/>
    <col min="25" max="25" width="7.28125" style="0" customWidth="1"/>
    <col min="26" max="26" width="16.57421875" style="0" customWidth="1"/>
    <col min="27" max="27" width="0.5625" style="30" customWidth="1"/>
  </cols>
  <sheetData>
    <row r="1" spans="1:27" ht="15.7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1"/>
      <c r="T1" s="60"/>
      <c r="U1" s="94"/>
      <c r="V1" s="94"/>
      <c r="W1" s="63"/>
      <c r="X1" s="31"/>
      <c r="Y1" s="21"/>
      <c r="Z1" s="21"/>
      <c r="AA1" s="31"/>
    </row>
    <row r="2" spans="1:27" ht="15.75">
      <c r="A2" s="9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1"/>
      <c r="T2" s="60"/>
      <c r="U2" s="94"/>
      <c r="V2" s="94"/>
      <c r="W2" s="63"/>
      <c r="X2" s="31"/>
      <c r="Y2" s="21"/>
      <c r="Z2" s="21"/>
      <c r="AA2" s="31"/>
    </row>
    <row r="3" spans="1:27" ht="15.75">
      <c r="A3" s="9" t="s">
        <v>42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7"/>
      <c r="Q3" s="27"/>
      <c r="S3" s="21"/>
      <c r="T3" s="60"/>
      <c r="U3" s="94"/>
      <c r="V3" s="94"/>
      <c r="W3" s="63"/>
      <c r="X3" s="31"/>
      <c r="Y3" s="21"/>
      <c r="Z3" s="21"/>
      <c r="AA3" s="3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1"/>
      <c r="T4" s="60"/>
      <c r="U4" s="95"/>
      <c r="V4" s="95"/>
      <c r="W4" s="63"/>
      <c r="X4" s="31"/>
      <c r="Y4" s="21"/>
      <c r="Z4" s="21"/>
      <c r="AA4" s="31"/>
    </row>
    <row r="5" spans="1:27" ht="10.5" customHeight="1">
      <c r="A5" s="10"/>
      <c r="B5" s="22"/>
      <c r="C5" s="23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4"/>
      <c r="P5" s="106" t="s">
        <v>36</v>
      </c>
      <c r="Q5" s="107"/>
      <c r="R5" s="108"/>
      <c r="S5" s="54"/>
      <c r="T5" s="104"/>
      <c r="U5" s="112"/>
      <c r="V5" s="112"/>
      <c r="W5" s="96"/>
      <c r="X5"/>
      <c r="AA5"/>
    </row>
    <row r="6" spans="1:27" ht="18" customHeight="1" thickBot="1">
      <c r="A6" s="17" t="s">
        <v>0</v>
      </c>
      <c r="B6" s="102" t="s">
        <v>40</v>
      </c>
      <c r="C6" s="103"/>
      <c r="D6" s="103"/>
      <c r="E6" s="103"/>
      <c r="F6" s="103"/>
      <c r="G6" s="103"/>
      <c r="H6" s="55"/>
      <c r="I6" s="103" t="s">
        <v>41</v>
      </c>
      <c r="J6" s="103"/>
      <c r="K6" s="103"/>
      <c r="L6" s="103"/>
      <c r="M6" s="103"/>
      <c r="N6" s="103"/>
      <c r="O6" s="55"/>
      <c r="P6" s="109"/>
      <c r="Q6" s="110"/>
      <c r="R6" s="111"/>
      <c r="S6" s="100" t="s">
        <v>37</v>
      </c>
      <c r="T6" s="105"/>
      <c r="U6" s="113"/>
      <c r="V6" s="113"/>
      <c r="W6" s="97"/>
      <c r="X6"/>
      <c r="AA6"/>
    </row>
    <row r="7" spans="1:23" s="26" customFormat="1" ht="82.5" customHeight="1" thickTop="1">
      <c r="A7" s="25"/>
      <c r="B7" s="51" t="s">
        <v>2</v>
      </c>
      <c r="C7" s="57" t="s">
        <v>31</v>
      </c>
      <c r="D7" s="51" t="s">
        <v>25</v>
      </c>
      <c r="E7" s="57" t="s">
        <v>32</v>
      </c>
      <c r="F7" s="52" t="s">
        <v>24</v>
      </c>
      <c r="G7" s="51" t="s">
        <v>30</v>
      </c>
      <c r="H7" s="58" t="s">
        <v>29</v>
      </c>
      <c r="I7" s="51" t="s">
        <v>2</v>
      </c>
      <c r="J7" s="57" t="s">
        <v>31</v>
      </c>
      <c r="K7" s="51" t="s">
        <v>25</v>
      </c>
      <c r="L7" s="57" t="s">
        <v>32</v>
      </c>
      <c r="M7" s="52" t="s">
        <v>24</v>
      </c>
      <c r="N7" s="51" t="s">
        <v>30</v>
      </c>
      <c r="O7" s="58" t="s">
        <v>29</v>
      </c>
      <c r="P7" s="53" t="s">
        <v>2</v>
      </c>
      <c r="Q7" s="52" t="s">
        <v>25</v>
      </c>
      <c r="R7" s="52" t="s">
        <v>24</v>
      </c>
      <c r="S7" s="101"/>
      <c r="T7" s="61" t="s">
        <v>39</v>
      </c>
      <c r="U7" s="64" t="s">
        <v>33</v>
      </c>
      <c r="V7" s="65" t="s">
        <v>38</v>
      </c>
      <c r="W7" s="92" t="s">
        <v>34</v>
      </c>
    </row>
    <row r="8" spans="1:27" ht="15">
      <c r="A8" s="38" t="s">
        <v>3</v>
      </c>
      <c r="B8" s="39">
        <v>18</v>
      </c>
      <c r="C8" s="39">
        <v>2</v>
      </c>
      <c r="D8" s="39">
        <v>14</v>
      </c>
      <c r="E8" s="39">
        <v>8</v>
      </c>
      <c r="F8" s="40">
        <v>2</v>
      </c>
      <c r="G8" s="39">
        <v>1</v>
      </c>
      <c r="H8" s="41">
        <v>3</v>
      </c>
      <c r="I8" s="39">
        <v>29</v>
      </c>
      <c r="J8" s="39">
        <v>3</v>
      </c>
      <c r="K8" s="39">
        <v>16</v>
      </c>
      <c r="L8" s="39">
        <v>7</v>
      </c>
      <c r="M8" s="40">
        <v>5</v>
      </c>
      <c r="N8" s="39">
        <v>2</v>
      </c>
      <c r="O8" s="41">
        <v>2</v>
      </c>
      <c r="P8" s="39">
        <v>26</v>
      </c>
      <c r="Q8" s="39">
        <v>15</v>
      </c>
      <c r="R8" s="40">
        <v>10</v>
      </c>
      <c r="S8" s="76">
        <v>5</v>
      </c>
      <c r="T8" s="83">
        <v>6</v>
      </c>
      <c r="U8" s="66">
        <f>+SUM(C8:G8)-D8</f>
        <v>13</v>
      </c>
      <c r="V8" s="67">
        <f>+(P8/I8)*B8</f>
        <v>16.137931034482758</v>
      </c>
      <c r="W8" s="75">
        <f>+S8*((($F$35/$U$35)*(F8/M8))+(($C$35/$U$35)*(C8/J8))+(($E$35/$U$35)*(E8/L8))+(($G$35/$U$35)*(G8/N8)))</f>
        <v>3.44458257986739</v>
      </c>
      <c r="X8"/>
      <c r="AA8"/>
    </row>
    <row r="9" spans="1:27" ht="15">
      <c r="A9" s="32" t="s">
        <v>17</v>
      </c>
      <c r="B9" s="33">
        <v>6</v>
      </c>
      <c r="C9" s="33">
        <v>0</v>
      </c>
      <c r="D9" s="33">
        <v>6</v>
      </c>
      <c r="E9" s="33">
        <v>2</v>
      </c>
      <c r="F9" s="34">
        <v>2</v>
      </c>
      <c r="G9" s="33">
        <v>1</v>
      </c>
      <c r="H9" s="35">
        <v>1</v>
      </c>
      <c r="I9" s="33">
        <v>6</v>
      </c>
      <c r="J9" s="33">
        <v>1</v>
      </c>
      <c r="K9" s="33">
        <v>6</v>
      </c>
      <c r="L9" s="33">
        <v>1</v>
      </c>
      <c r="M9" s="34">
        <v>3</v>
      </c>
      <c r="N9" s="33">
        <v>1</v>
      </c>
      <c r="O9" s="35">
        <v>2</v>
      </c>
      <c r="P9" s="33">
        <v>6</v>
      </c>
      <c r="Q9" s="33">
        <v>6</v>
      </c>
      <c r="R9" s="34">
        <v>4</v>
      </c>
      <c r="S9" s="77">
        <v>4</v>
      </c>
      <c r="T9" s="84">
        <v>3</v>
      </c>
      <c r="U9" s="66">
        <f aca="true" t="shared" si="0" ref="U9:U32">+SUM(C9:G9)-D9</f>
        <v>5</v>
      </c>
      <c r="V9" s="67">
        <f>+(P9/I9)*B9</f>
        <v>6</v>
      </c>
      <c r="W9" s="75">
        <f>+S9*((($F$35/$U$35)*(F9/M9))+(($C$35/$U$35)*(C9/J9))+(($E$35/$U$35)*(E9/L9))+(($G$35/$U$35)*(G9/N9)))</f>
        <v>4.318565400843882</v>
      </c>
      <c r="X9"/>
      <c r="AA9"/>
    </row>
    <row r="10" spans="1:27" ht="15">
      <c r="A10" s="11" t="s">
        <v>4</v>
      </c>
      <c r="B10" s="33">
        <v>55</v>
      </c>
      <c r="C10" s="33">
        <v>2</v>
      </c>
      <c r="D10" s="33">
        <v>49</v>
      </c>
      <c r="E10" s="33">
        <v>18</v>
      </c>
      <c r="F10" s="34">
        <v>20</v>
      </c>
      <c r="G10" s="33">
        <v>2</v>
      </c>
      <c r="H10" s="35">
        <v>7</v>
      </c>
      <c r="I10" s="33">
        <v>40</v>
      </c>
      <c r="J10" s="33">
        <v>2</v>
      </c>
      <c r="K10" s="33">
        <v>37</v>
      </c>
      <c r="L10" s="33">
        <v>13</v>
      </c>
      <c r="M10" s="34">
        <v>10</v>
      </c>
      <c r="N10" s="33">
        <v>4</v>
      </c>
      <c r="O10" s="35">
        <v>10</v>
      </c>
      <c r="P10" s="33">
        <v>40</v>
      </c>
      <c r="Q10" s="33">
        <v>37</v>
      </c>
      <c r="R10" s="34">
        <v>14</v>
      </c>
      <c r="S10" s="78">
        <v>14</v>
      </c>
      <c r="T10" s="85">
        <v>15</v>
      </c>
      <c r="U10" s="66">
        <f t="shared" si="0"/>
        <v>42</v>
      </c>
      <c r="V10" s="67">
        <f>+(P10/I10)*B10</f>
        <v>55</v>
      </c>
      <c r="W10" s="75">
        <f>+S10*((($F$35/$U$35)*(F10/M10))+(($C$35/$U$35)*(C10/J10))+(($E$35/$U$35)*(E10/L10))+(($G$35/$U$35)*(G10/N10)))</f>
        <v>21.45240993184031</v>
      </c>
      <c r="X10"/>
      <c r="AA10"/>
    </row>
    <row r="11" spans="1:27" ht="15">
      <c r="A11" s="11" t="s">
        <v>5</v>
      </c>
      <c r="B11" s="33">
        <v>78</v>
      </c>
      <c r="C11" s="33">
        <v>6</v>
      </c>
      <c r="D11" s="33">
        <v>59</v>
      </c>
      <c r="E11" s="33">
        <v>27</v>
      </c>
      <c r="F11" s="34">
        <v>18</v>
      </c>
      <c r="G11" s="33">
        <v>6</v>
      </c>
      <c r="H11" s="35">
        <v>4</v>
      </c>
      <c r="I11" s="33">
        <v>87</v>
      </c>
      <c r="J11" s="33">
        <v>1</v>
      </c>
      <c r="K11" s="33">
        <v>55</v>
      </c>
      <c r="L11" s="33">
        <v>20</v>
      </c>
      <c r="M11" s="34">
        <v>22</v>
      </c>
      <c r="N11" s="33">
        <v>4</v>
      </c>
      <c r="O11" s="35">
        <v>9</v>
      </c>
      <c r="P11" s="33">
        <v>91</v>
      </c>
      <c r="Q11" s="33">
        <v>59</v>
      </c>
      <c r="R11" s="34">
        <v>29</v>
      </c>
      <c r="S11" s="77">
        <v>30</v>
      </c>
      <c r="T11" s="84">
        <v>30</v>
      </c>
      <c r="U11" s="66">
        <f t="shared" si="0"/>
        <v>57</v>
      </c>
      <c r="V11" s="67">
        <v>78</v>
      </c>
      <c r="W11" s="75">
        <v>30</v>
      </c>
      <c r="X11"/>
      <c r="AA11"/>
    </row>
    <row r="12" spans="1:27" ht="15">
      <c r="A12" s="11" t="s">
        <v>27</v>
      </c>
      <c r="B12" s="48">
        <v>14</v>
      </c>
      <c r="C12" s="48">
        <v>0</v>
      </c>
      <c r="D12" s="48">
        <v>14</v>
      </c>
      <c r="E12" s="48">
        <v>9</v>
      </c>
      <c r="F12" s="49">
        <v>2</v>
      </c>
      <c r="G12" s="48">
        <v>0</v>
      </c>
      <c r="H12" s="50">
        <v>3</v>
      </c>
      <c r="I12" s="48">
        <v>25</v>
      </c>
      <c r="J12" s="48">
        <v>1</v>
      </c>
      <c r="K12" s="48">
        <v>21</v>
      </c>
      <c r="L12" s="48">
        <v>7</v>
      </c>
      <c r="M12" s="49">
        <v>10</v>
      </c>
      <c r="N12" s="48">
        <v>1</v>
      </c>
      <c r="O12" s="50">
        <v>4</v>
      </c>
      <c r="P12" s="48">
        <v>27</v>
      </c>
      <c r="Q12" s="48">
        <v>22</v>
      </c>
      <c r="R12" s="49">
        <v>12</v>
      </c>
      <c r="S12" s="79">
        <v>11</v>
      </c>
      <c r="T12" s="86">
        <v>10</v>
      </c>
      <c r="U12" s="66">
        <f t="shared" si="0"/>
        <v>11</v>
      </c>
      <c r="V12" s="67">
        <f>+(P12/I12)*B12</f>
        <v>15.120000000000001</v>
      </c>
      <c r="W12" s="75">
        <f>+S12*((($F$35/$U$35)*(F12/M12))+(($C$35/$U$35)*(C12/J12))+(($E$35/$U$35)*(E12/L12))+(($G$35/$U$35)*(G12/N12)))</f>
        <v>5.765551537070525</v>
      </c>
      <c r="X12"/>
      <c r="AA12"/>
    </row>
    <row r="13" spans="1:27" ht="17.25" customHeight="1">
      <c r="A13" s="5" t="s">
        <v>6</v>
      </c>
      <c r="B13" s="18">
        <f aca="true" t="shared" si="1" ref="B13:H13">SUM(B8:B12)</f>
        <v>171</v>
      </c>
      <c r="C13" s="18">
        <f t="shared" si="1"/>
        <v>10</v>
      </c>
      <c r="D13" s="18">
        <f t="shared" si="1"/>
        <v>142</v>
      </c>
      <c r="E13" s="18">
        <f t="shared" si="1"/>
        <v>64</v>
      </c>
      <c r="F13" s="18">
        <f t="shared" si="1"/>
        <v>44</v>
      </c>
      <c r="G13" s="18">
        <f t="shared" si="1"/>
        <v>10</v>
      </c>
      <c r="H13" s="56">
        <f t="shared" si="1"/>
        <v>18</v>
      </c>
      <c r="I13" s="18">
        <f>SUM(I8:I12)</f>
        <v>187</v>
      </c>
      <c r="J13" s="18">
        <f aca="true" t="shared" si="2" ref="J13:O13">SUM(J8:J12)</f>
        <v>8</v>
      </c>
      <c r="K13" s="18">
        <f t="shared" si="2"/>
        <v>135</v>
      </c>
      <c r="L13" s="18">
        <f t="shared" si="2"/>
        <v>48</v>
      </c>
      <c r="M13" s="18">
        <f t="shared" si="2"/>
        <v>50</v>
      </c>
      <c r="N13" s="18">
        <f t="shared" si="2"/>
        <v>12</v>
      </c>
      <c r="O13" s="56">
        <f t="shared" si="2"/>
        <v>27</v>
      </c>
      <c r="P13" s="18">
        <f>SUM(P8:P12)</f>
        <v>190</v>
      </c>
      <c r="Q13" s="18">
        <f>SUM(Q8:Q12)</f>
        <v>139</v>
      </c>
      <c r="R13" s="18">
        <f>SUM(R8:R12)</f>
        <v>69</v>
      </c>
      <c r="S13" s="80">
        <f>SUM(S8:S12)</f>
        <v>64</v>
      </c>
      <c r="T13" s="87">
        <v>64</v>
      </c>
      <c r="U13" s="68">
        <f>SUM(U8:U12)</f>
        <v>128</v>
      </c>
      <c r="V13" s="69">
        <f>SUM(V8:V12)</f>
        <v>170.25793103448277</v>
      </c>
      <c r="W13" s="70">
        <f>SUM(W8:W12)</f>
        <v>64.98110944962211</v>
      </c>
      <c r="X13"/>
      <c r="AA13"/>
    </row>
    <row r="14" spans="1:27" ht="15">
      <c r="A14" s="4"/>
      <c r="B14" s="19"/>
      <c r="C14" s="19"/>
      <c r="D14" s="19"/>
      <c r="E14" s="19"/>
      <c r="F14" s="13"/>
      <c r="G14" s="19"/>
      <c r="H14" s="14"/>
      <c r="I14" s="19"/>
      <c r="J14" s="19"/>
      <c r="K14" s="19"/>
      <c r="L14" s="19"/>
      <c r="M14" s="13"/>
      <c r="N14" s="19"/>
      <c r="O14" s="14"/>
      <c r="P14" s="19"/>
      <c r="Q14" s="19"/>
      <c r="R14" s="13"/>
      <c r="S14" s="81"/>
      <c r="T14" s="88"/>
      <c r="U14" s="71"/>
      <c r="V14" s="72"/>
      <c r="W14" s="73"/>
      <c r="X14"/>
      <c r="AA14"/>
    </row>
    <row r="15" spans="1:27" ht="15">
      <c r="A15" s="6" t="s">
        <v>18</v>
      </c>
      <c r="B15" s="39">
        <v>37</v>
      </c>
      <c r="C15" s="39">
        <v>1</v>
      </c>
      <c r="D15" s="39">
        <v>33</v>
      </c>
      <c r="E15" s="39">
        <v>3</v>
      </c>
      <c r="F15" s="40">
        <v>16</v>
      </c>
      <c r="G15" s="39">
        <v>4</v>
      </c>
      <c r="H15" s="41">
        <v>8</v>
      </c>
      <c r="I15" s="39">
        <v>30</v>
      </c>
      <c r="J15" s="39">
        <v>1</v>
      </c>
      <c r="K15" s="39">
        <v>30</v>
      </c>
      <c r="L15" s="39">
        <v>6</v>
      </c>
      <c r="M15" s="40">
        <v>18</v>
      </c>
      <c r="N15" s="39">
        <v>3</v>
      </c>
      <c r="O15" s="41">
        <v>3</v>
      </c>
      <c r="P15" s="39">
        <v>31</v>
      </c>
      <c r="Q15" s="39">
        <v>30</v>
      </c>
      <c r="R15" s="40">
        <v>20</v>
      </c>
      <c r="S15" s="76">
        <v>19</v>
      </c>
      <c r="T15" s="83">
        <v>14</v>
      </c>
      <c r="U15" s="66">
        <f t="shared" si="0"/>
        <v>24</v>
      </c>
      <c r="V15" s="67">
        <f>+(P15/I15)*B15</f>
        <v>38.233333333333334</v>
      </c>
      <c r="W15" s="75">
        <f aca="true" t="shared" si="3" ref="W15:W20">+S15*((($F$35/$U$35)*(F15/M15))+(($C$35/$U$35)*(C15/J15))+(($E$35/$U$35)*(E15/L15))+(($G$35/$U$35)*(G15/N15)))</f>
        <v>15.490945850914203</v>
      </c>
      <c r="X15"/>
      <c r="AA15"/>
    </row>
    <row r="16" spans="1:27" ht="15">
      <c r="A16" s="6" t="s">
        <v>12</v>
      </c>
      <c r="B16" s="42">
        <v>31</v>
      </c>
      <c r="C16" s="42">
        <v>0</v>
      </c>
      <c r="D16" s="42">
        <v>28</v>
      </c>
      <c r="E16" s="42">
        <v>10</v>
      </c>
      <c r="F16" s="43">
        <v>12</v>
      </c>
      <c r="G16" s="42">
        <v>4</v>
      </c>
      <c r="H16" s="44">
        <v>1</v>
      </c>
      <c r="I16" s="42">
        <v>41</v>
      </c>
      <c r="J16" s="42">
        <v>4</v>
      </c>
      <c r="K16" s="42">
        <v>34</v>
      </c>
      <c r="L16" s="42">
        <v>19</v>
      </c>
      <c r="M16" s="43">
        <v>6</v>
      </c>
      <c r="N16" s="42">
        <v>4</v>
      </c>
      <c r="O16" s="44">
        <v>5</v>
      </c>
      <c r="P16" s="42">
        <v>43</v>
      </c>
      <c r="Q16" s="42">
        <v>37</v>
      </c>
      <c r="R16" s="43">
        <v>6</v>
      </c>
      <c r="S16" s="77">
        <v>5</v>
      </c>
      <c r="T16" s="84">
        <v>8</v>
      </c>
      <c r="U16" s="66">
        <f t="shared" si="0"/>
        <v>26</v>
      </c>
      <c r="V16" s="67">
        <f aca="true" t="shared" si="4" ref="V16:V21">+(P16/I16)*B16</f>
        <v>32.51219512195122</v>
      </c>
      <c r="W16" s="75">
        <f t="shared" si="3"/>
        <v>5.942288474350433</v>
      </c>
      <c r="X16"/>
      <c r="AA16"/>
    </row>
    <row r="17" spans="1:27" ht="15">
      <c r="A17" s="6" t="s">
        <v>16</v>
      </c>
      <c r="B17" s="42">
        <v>19</v>
      </c>
      <c r="C17" s="42">
        <v>1</v>
      </c>
      <c r="D17" s="42">
        <v>17</v>
      </c>
      <c r="E17" s="42">
        <v>2</v>
      </c>
      <c r="F17" s="43">
        <v>10</v>
      </c>
      <c r="G17" s="42">
        <v>1</v>
      </c>
      <c r="H17" s="44">
        <v>3</v>
      </c>
      <c r="I17" s="42">
        <v>16</v>
      </c>
      <c r="J17" s="42">
        <v>1</v>
      </c>
      <c r="K17" s="42">
        <v>16</v>
      </c>
      <c r="L17" s="42">
        <v>4</v>
      </c>
      <c r="M17" s="43">
        <v>8</v>
      </c>
      <c r="N17" s="42">
        <v>1</v>
      </c>
      <c r="O17" s="44">
        <v>3</v>
      </c>
      <c r="P17" s="42">
        <v>16</v>
      </c>
      <c r="Q17" s="42">
        <v>16</v>
      </c>
      <c r="R17" s="43">
        <v>16</v>
      </c>
      <c r="S17" s="77">
        <v>16</v>
      </c>
      <c r="T17" s="84">
        <v>18</v>
      </c>
      <c r="U17" s="66">
        <f t="shared" si="0"/>
        <v>14</v>
      </c>
      <c r="V17" s="67">
        <f t="shared" si="4"/>
        <v>19</v>
      </c>
      <c r="W17" s="75">
        <f t="shared" si="3"/>
        <v>15.120253164556962</v>
      </c>
      <c r="X17"/>
      <c r="AA17"/>
    </row>
    <row r="18" spans="1:27" ht="15">
      <c r="A18" s="6" t="s">
        <v>21</v>
      </c>
      <c r="B18" s="42">
        <v>52</v>
      </c>
      <c r="C18" s="42">
        <v>1</v>
      </c>
      <c r="D18" s="42">
        <v>50</v>
      </c>
      <c r="E18" s="42">
        <v>8</v>
      </c>
      <c r="F18" s="43">
        <v>22</v>
      </c>
      <c r="G18" s="42">
        <v>2</v>
      </c>
      <c r="H18" s="44">
        <v>15</v>
      </c>
      <c r="I18" s="42">
        <v>77</v>
      </c>
      <c r="J18" s="42">
        <v>3</v>
      </c>
      <c r="K18" s="42">
        <v>72</v>
      </c>
      <c r="L18" s="42">
        <v>16</v>
      </c>
      <c r="M18" s="43">
        <v>30</v>
      </c>
      <c r="N18" s="42">
        <v>5</v>
      </c>
      <c r="O18" s="44">
        <v>21</v>
      </c>
      <c r="P18" s="42">
        <v>75</v>
      </c>
      <c r="Q18" s="42">
        <v>72</v>
      </c>
      <c r="R18" s="43">
        <v>33</v>
      </c>
      <c r="S18" s="77">
        <v>32</v>
      </c>
      <c r="T18" s="84">
        <v>35</v>
      </c>
      <c r="U18" s="66">
        <f t="shared" si="0"/>
        <v>33</v>
      </c>
      <c r="V18" s="67">
        <f t="shared" si="4"/>
        <v>50.64935064935065</v>
      </c>
      <c r="W18" s="75">
        <f t="shared" si="3"/>
        <v>18.49620253164557</v>
      </c>
      <c r="X18"/>
      <c r="AA18"/>
    </row>
    <row r="19" spans="1:27" ht="15">
      <c r="A19" s="11" t="s">
        <v>7</v>
      </c>
      <c r="B19" s="33">
        <v>0</v>
      </c>
      <c r="C19" s="33">
        <v>0</v>
      </c>
      <c r="D19" s="33">
        <v>0</v>
      </c>
      <c r="E19" s="33">
        <v>0</v>
      </c>
      <c r="F19" s="34">
        <v>0</v>
      </c>
      <c r="G19" s="33">
        <v>0</v>
      </c>
      <c r="H19" s="35">
        <v>0</v>
      </c>
      <c r="I19" s="33">
        <v>3</v>
      </c>
      <c r="J19" s="33">
        <v>0</v>
      </c>
      <c r="K19" s="33">
        <v>3</v>
      </c>
      <c r="L19" s="33">
        <v>2</v>
      </c>
      <c r="M19" s="34">
        <v>1</v>
      </c>
      <c r="N19" s="33">
        <v>0</v>
      </c>
      <c r="O19" s="35">
        <v>0</v>
      </c>
      <c r="P19" s="33">
        <v>4</v>
      </c>
      <c r="Q19" s="33">
        <v>4</v>
      </c>
      <c r="R19" s="34">
        <v>2</v>
      </c>
      <c r="S19" s="77">
        <v>2</v>
      </c>
      <c r="T19" s="84">
        <v>2</v>
      </c>
      <c r="U19" s="66">
        <f t="shared" si="0"/>
        <v>0</v>
      </c>
      <c r="V19" s="67">
        <f t="shared" si="4"/>
        <v>0</v>
      </c>
      <c r="W19" s="75">
        <v>0</v>
      </c>
      <c r="X19"/>
      <c r="AA19"/>
    </row>
    <row r="20" spans="1:27" ht="15">
      <c r="A20" s="11" t="s">
        <v>19</v>
      </c>
      <c r="B20" s="33">
        <v>14</v>
      </c>
      <c r="C20" s="33">
        <v>0</v>
      </c>
      <c r="D20" s="33">
        <v>14</v>
      </c>
      <c r="E20" s="33">
        <v>8</v>
      </c>
      <c r="F20" s="34">
        <v>4</v>
      </c>
      <c r="G20" s="33">
        <v>0</v>
      </c>
      <c r="H20" s="35">
        <v>2</v>
      </c>
      <c r="I20" s="33">
        <v>17</v>
      </c>
      <c r="J20" s="33">
        <v>2</v>
      </c>
      <c r="K20" s="33">
        <v>14</v>
      </c>
      <c r="L20" s="33">
        <v>6</v>
      </c>
      <c r="M20" s="34">
        <v>5</v>
      </c>
      <c r="N20" s="33">
        <v>1</v>
      </c>
      <c r="O20" s="35">
        <v>2</v>
      </c>
      <c r="P20" s="33">
        <v>19</v>
      </c>
      <c r="Q20" s="33">
        <v>17</v>
      </c>
      <c r="R20" s="34">
        <v>8</v>
      </c>
      <c r="S20" s="77">
        <v>8</v>
      </c>
      <c r="T20" s="84">
        <v>8</v>
      </c>
      <c r="U20" s="66">
        <f t="shared" si="0"/>
        <v>12</v>
      </c>
      <c r="V20" s="67">
        <f>+(P20/I20)*B20</f>
        <v>15.647058823529413</v>
      </c>
      <c r="W20" s="75">
        <f t="shared" si="3"/>
        <v>6.50126582278481</v>
      </c>
      <c r="X20"/>
      <c r="AA20"/>
    </row>
    <row r="21" spans="1:27" ht="15">
      <c r="A21" s="11" t="s">
        <v>22</v>
      </c>
      <c r="B21" s="48">
        <v>5</v>
      </c>
      <c r="C21" s="48">
        <v>0</v>
      </c>
      <c r="D21" s="48">
        <v>5</v>
      </c>
      <c r="E21" s="48">
        <v>2</v>
      </c>
      <c r="F21" s="49">
        <v>1</v>
      </c>
      <c r="G21" s="48">
        <v>1</v>
      </c>
      <c r="H21" s="50">
        <v>1</v>
      </c>
      <c r="I21" s="36">
        <v>4</v>
      </c>
      <c r="J21" s="36">
        <v>0</v>
      </c>
      <c r="K21" s="36">
        <v>4</v>
      </c>
      <c r="L21" s="36">
        <v>0</v>
      </c>
      <c r="M21" s="37">
        <v>1</v>
      </c>
      <c r="N21" s="36">
        <v>1</v>
      </c>
      <c r="O21" s="93">
        <v>2</v>
      </c>
      <c r="P21" s="36">
        <v>4</v>
      </c>
      <c r="Q21" s="36">
        <v>2</v>
      </c>
      <c r="R21" s="37">
        <v>2</v>
      </c>
      <c r="S21" s="79">
        <v>2</v>
      </c>
      <c r="T21" s="86">
        <v>2</v>
      </c>
      <c r="U21" s="66">
        <f t="shared" si="0"/>
        <v>4</v>
      </c>
      <c r="V21" s="67">
        <f t="shared" si="4"/>
        <v>5</v>
      </c>
      <c r="W21" s="75">
        <v>0</v>
      </c>
      <c r="X21"/>
      <c r="AA21"/>
    </row>
    <row r="22" spans="1:27" ht="17.25" customHeight="1">
      <c r="A22" s="5" t="s">
        <v>6</v>
      </c>
      <c r="B22" s="18">
        <f aca="true" t="shared" si="5" ref="B22:H22">SUM(B15:B21)</f>
        <v>158</v>
      </c>
      <c r="C22" s="18">
        <f t="shared" si="5"/>
        <v>3</v>
      </c>
      <c r="D22" s="18">
        <f t="shared" si="5"/>
        <v>147</v>
      </c>
      <c r="E22" s="18">
        <f t="shared" si="5"/>
        <v>33</v>
      </c>
      <c r="F22" s="18">
        <f t="shared" si="5"/>
        <v>65</v>
      </c>
      <c r="G22" s="18">
        <f t="shared" si="5"/>
        <v>12</v>
      </c>
      <c r="H22" s="56">
        <f t="shared" si="5"/>
        <v>30</v>
      </c>
      <c r="I22" s="18">
        <f>SUM(I15:I21)</f>
        <v>188</v>
      </c>
      <c r="J22" s="18">
        <f aca="true" t="shared" si="6" ref="J22:O22">SUM(J15:J21)</f>
        <v>11</v>
      </c>
      <c r="K22" s="18">
        <f t="shared" si="6"/>
        <v>173</v>
      </c>
      <c r="L22" s="18">
        <f t="shared" si="6"/>
        <v>53</v>
      </c>
      <c r="M22" s="18">
        <f t="shared" si="6"/>
        <v>69</v>
      </c>
      <c r="N22" s="18">
        <f t="shared" si="6"/>
        <v>15</v>
      </c>
      <c r="O22" s="56">
        <f t="shared" si="6"/>
        <v>36</v>
      </c>
      <c r="P22" s="18">
        <f>SUM(P15:P21)</f>
        <v>192</v>
      </c>
      <c r="Q22" s="18">
        <f>SUM(Q15:Q21)</f>
        <v>178</v>
      </c>
      <c r="R22" s="18">
        <f>SUM(R15:R21)</f>
        <v>87</v>
      </c>
      <c r="S22" s="80">
        <f>SUM(S15:S21)</f>
        <v>84</v>
      </c>
      <c r="T22" s="87">
        <v>83</v>
      </c>
      <c r="U22" s="68">
        <f>SUM(U15:U21)</f>
        <v>113</v>
      </c>
      <c r="V22" s="69">
        <f>SUM(V15:V21)</f>
        <v>161.04193792816463</v>
      </c>
      <c r="W22" s="70">
        <f>SUM(W15:W21)</f>
        <v>61.55095584425198</v>
      </c>
      <c r="X22"/>
      <c r="AA22"/>
    </row>
    <row r="23" spans="1:27" ht="15">
      <c r="A23" s="4"/>
      <c r="B23" s="19"/>
      <c r="C23" s="19"/>
      <c r="D23" s="19"/>
      <c r="E23" s="19"/>
      <c r="F23" s="13"/>
      <c r="G23" s="19"/>
      <c r="H23" s="14"/>
      <c r="I23" s="19"/>
      <c r="J23" s="19"/>
      <c r="K23" s="19"/>
      <c r="L23" s="19"/>
      <c r="M23" s="13"/>
      <c r="N23" s="19"/>
      <c r="O23" s="14"/>
      <c r="P23" s="19"/>
      <c r="Q23" s="19"/>
      <c r="R23" s="13"/>
      <c r="S23" s="81"/>
      <c r="T23" s="88"/>
      <c r="U23" s="71"/>
      <c r="V23" s="72"/>
      <c r="W23" s="74"/>
      <c r="X23"/>
      <c r="AA23"/>
    </row>
    <row r="24" spans="1:27" ht="15">
      <c r="A24" s="11" t="s">
        <v>8</v>
      </c>
      <c r="B24" s="45">
        <v>152</v>
      </c>
      <c r="C24" s="45">
        <v>14</v>
      </c>
      <c r="D24" s="45">
        <v>117</v>
      </c>
      <c r="E24" s="45">
        <v>46</v>
      </c>
      <c r="F24" s="46">
        <v>47</v>
      </c>
      <c r="G24" s="45">
        <v>9</v>
      </c>
      <c r="H24" s="47">
        <v>12</v>
      </c>
      <c r="I24" s="45">
        <v>204</v>
      </c>
      <c r="J24" s="45">
        <v>13</v>
      </c>
      <c r="K24" s="45">
        <v>157</v>
      </c>
      <c r="L24" s="45">
        <v>63</v>
      </c>
      <c r="M24" s="46">
        <v>62</v>
      </c>
      <c r="N24" s="45">
        <v>10</v>
      </c>
      <c r="O24" s="47">
        <v>22</v>
      </c>
      <c r="P24" s="45">
        <v>212</v>
      </c>
      <c r="Q24" s="45">
        <v>165</v>
      </c>
      <c r="R24" s="46">
        <v>71</v>
      </c>
      <c r="S24" s="76">
        <v>71</v>
      </c>
      <c r="T24" s="83">
        <v>75</v>
      </c>
      <c r="U24" s="66">
        <f t="shared" si="0"/>
        <v>116</v>
      </c>
      <c r="V24" s="67">
        <f>+(P24/I24)*B24</f>
        <v>157.9607843137255</v>
      </c>
      <c r="W24" s="75">
        <f>+S24*((($F$35/$U$35)*(F24/M24))+(($C$35/$U$35)*(C24/J24))+(($E$35/$U$35)*(E24/L24))+(($G$35/$U$35)*(G24/N24)))</f>
        <v>56.59128828840957</v>
      </c>
      <c r="X24"/>
      <c r="AA24"/>
    </row>
    <row r="25" spans="1:27" ht="15">
      <c r="A25" s="11" t="s">
        <v>11</v>
      </c>
      <c r="B25" s="33">
        <v>14</v>
      </c>
      <c r="C25" s="33">
        <v>1</v>
      </c>
      <c r="D25" s="33">
        <v>11</v>
      </c>
      <c r="E25" s="33">
        <v>3</v>
      </c>
      <c r="F25" s="34">
        <v>6</v>
      </c>
      <c r="G25" s="33">
        <v>0</v>
      </c>
      <c r="H25" s="35">
        <v>2</v>
      </c>
      <c r="I25" s="33">
        <v>17</v>
      </c>
      <c r="J25" s="33">
        <v>1</v>
      </c>
      <c r="K25" s="33">
        <v>16</v>
      </c>
      <c r="L25" s="33">
        <v>9</v>
      </c>
      <c r="M25" s="34">
        <v>3</v>
      </c>
      <c r="N25" s="33">
        <v>2</v>
      </c>
      <c r="O25" s="35">
        <v>2</v>
      </c>
      <c r="P25" s="33">
        <v>16</v>
      </c>
      <c r="Q25" s="33">
        <v>15</v>
      </c>
      <c r="R25" s="34">
        <v>3</v>
      </c>
      <c r="S25" s="77">
        <v>3</v>
      </c>
      <c r="T25" s="84">
        <v>5</v>
      </c>
      <c r="U25" s="66">
        <f t="shared" si="0"/>
        <v>10</v>
      </c>
      <c r="V25" s="67">
        <f aca="true" t="shared" si="7" ref="V25:V32">+(P25/I25)*B25</f>
        <v>13.176470588235293</v>
      </c>
      <c r="W25" s="75">
        <f aca="true" t="shared" si="8" ref="W25:W32">+S25*((($F$35/$U$35)*(F25/M25))+(($C$35/$U$35)*(C25/J25))+(($E$35/$U$35)*(E25/L25))+(($G$35/$U$35)*(G25/N25)))</f>
        <v>3.3797468354430373</v>
      </c>
      <c r="X25"/>
      <c r="AA25"/>
    </row>
    <row r="26" spans="1:27" ht="15">
      <c r="A26" s="11" t="s">
        <v>13</v>
      </c>
      <c r="B26" s="33">
        <v>68</v>
      </c>
      <c r="C26" s="33">
        <v>5</v>
      </c>
      <c r="D26" s="33">
        <v>38</v>
      </c>
      <c r="E26" s="33">
        <v>23</v>
      </c>
      <c r="F26" s="34">
        <v>6</v>
      </c>
      <c r="G26" s="33">
        <v>12</v>
      </c>
      <c r="H26" s="35">
        <v>2</v>
      </c>
      <c r="I26" s="33">
        <v>74</v>
      </c>
      <c r="J26" s="33">
        <v>4</v>
      </c>
      <c r="K26" s="33">
        <v>47</v>
      </c>
      <c r="L26" s="33">
        <v>26</v>
      </c>
      <c r="M26" s="34">
        <v>9</v>
      </c>
      <c r="N26" s="33">
        <v>3</v>
      </c>
      <c r="O26" s="35">
        <v>9</v>
      </c>
      <c r="P26" s="33">
        <v>77</v>
      </c>
      <c r="Q26" s="33">
        <v>47</v>
      </c>
      <c r="R26" s="34">
        <v>10</v>
      </c>
      <c r="S26" s="77">
        <v>9</v>
      </c>
      <c r="T26" s="84">
        <v>10</v>
      </c>
      <c r="U26" s="66">
        <f t="shared" si="0"/>
        <v>46</v>
      </c>
      <c r="V26" s="67">
        <f t="shared" si="7"/>
        <v>70.75675675675676</v>
      </c>
      <c r="W26" s="75">
        <f t="shared" si="8"/>
        <v>10.303097614410905</v>
      </c>
      <c r="X26"/>
      <c r="AA26"/>
    </row>
    <row r="27" spans="1:27" ht="15">
      <c r="A27" s="7" t="s">
        <v>20</v>
      </c>
      <c r="B27" s="33">
        <v>34</v>
      </c>
      <c r="C27" s="33">
        <v>5</v>
      </c>
      <c r="D27" s="33">
        <v>31</v>
      </c>
      <c r="E27" s="33">
        <v>2</v>
      </c>
      <c r="F27" s="34">
        <v>18</v>
      </c>
      <c r="G27" s="33">
        <v>5</v>
      </c>
      <c r="H27" s="35">
        <v>4</v>
      </c>
      <c r="I27" s="33">
        <v>31</v>
      </c>
      <c r="J27" s="33">
        <v>2</v>
      </c>
      <c r="K27" s="33">
        <v>27</v>
      </c>
      <c r="L27" s="33">
        <v>3</v>
      </c>
      <c r="M27" s="34">
        <v>21</v>
      </c>
      <c r="N27" s="33">
        <v>2</v>
      </c>
      <c r="O27" s="35">
        <v>1</v>
      </c>
      <c r="P27" s="33">
        <v>32</v>
      </c>
      <c r="Q27" s="33">
        <v>28</v>
      </c>
      <c r="R27" s="34">
        <v>24</v>
      </c>
      <c r="S27" s="77">
        <v>24</v>
      </c>
      <c r="T27" s="84">
        <v>25</v>
      </c>
      <c r="U27" s="66">
        <f t="shared" si="0"/>
        <v>30</v>
      </c>
      <c r="V27" s="67">
        <f t="shared" si="7"/>
        <v>35.096774193548384</v>
      </c>
      <c r="W27" s="75">
        <f t="shared" si="8"/>
        <v>27.265822784810123</v>
      </c>
      <c r="X27"/>
      <c r="AA27"/>
    </row>
    <row r="28" spans="1:27" ht="15">
      <c r="A28" s="7" t="s">
        <v>14</v>
      </c>
      <c r="B28" s="33">
        <v>22</v>
      </c>
      <c r="C28" s="33">
        <v>2</v>
      </c>
      <c r="D28" s="33">
        <v>20</v>
      </c>
      <c r="E28" s="33">
        <v>7</v>
      </c>
      <c r="F28" s="34">
        <v>4</v>
      </c>
      <c r="G28" s="33">
        <v>3</v>
      </c>
      <c r="H28" s="35">
        <v>2</v>
      </c>
      <c r="I28" s="33">
        <v>17</v>
      </c>
      <c r="J28" s="33">
        <v>1</v>
      </c>
      <c r="K28" s="33">
        <v>14</v>
      </c>
      <c r="L28" s="33">
        <v>2</v>
      </c>
      <c r="M28" s="34">
        <v>5</v>
      </c>
      <c r="N28" s="33">
        <v>1</v>
      </c>
      <c r="O28" s="35">
        <v>6</v>
      </c>
      <c r="P28" s="33">
        <v>17</v>
      </c>
      <c r="Q28" s="33">
        <v>14</v>
      </c>
      <c r="R28" s="34">
        <v>5</v>
      </c>
      <c r="S28" s="77">
        <v>3</v>
      </c>
      <c r="T28" s="84">
        <v>10</v>
      </c>
      <c r="U28" s="66">
        <f t="shared" si="0"/>
        <v>16</v>
      </c>
      <c r="V28" s="67">
        <f t="shared" si="7"/>
        <v>22</v>
      </c>
      <c r="W28" s="75">
        <f t="shared" si="8"/>
        <v>6.1903481012658235</v>
      </c>
      <c r="X28"/>
      <c r="AA28"/>
    </row>
    <row r="29" spans="1:27" ht="15">
      <c r="A29" s="7" t="s">
        <v>23</v>
      </c>
      <c r="B29" s="33">
        <v>16</v>
      </c>
      <c r="C29" s="33">
        <v>1</v>
      </c>
      <c r="D29" s="33">
        <v>11</v>
      </c>
      <c r="E29" s="33">
        <v>1</v>
      </c>
      <c r="F29" s="34">
        <v>5</v>
      </c>
      <c r="G29" s="33">
        <v>1</v>
      </c>
      <c r="H29" s="35">
        <v>4</v>
      </c>
      <c r="I29" s="33">
        <v>22</v>
      </c>
      <c r="J29" s="33">
        <v>3</v>
      </c>
      <c r="K29" s="33">
        <v>16</v>
      </c>
      <c r="L29" s="33">
        <v>1</v>
      </c>
      <c r="M29" s="34">
        <v>11</v>
      </c>
      <c r="N29" s="33">
        <v>1</v>
      </c>
      <c r="O29" s="35">
        <v>4</v>
      </c>
      <c r="P29" s="33">
        <v>21</v>
      </c>
      <c r="Q29" s="33">
        <v>17</v>
      </c>
      <c r="R29" s="34">
        <v>13</v>
      </c>
      <c r="S29" s="77">
        <v>13</v>
      </c>
      <c r="T29" s="84">
        <v>15</v>
      </c>
      <c r="U29" s="66">
        <f t="shared" si="0"/>
        <v>8</v>
      </c>
      <c r="V29" s="67">
        <f>+(P29/I29)*B29</f>
        <v>15.272727272727273</v>
      </c>
      <c r="W29" s="75">
        <f t="shared" si="8"/>
        <v>8.861143076332949</v>
      </c>
      <c r="X29"/>
      <c r="AA29"/>
    </row>
    <row r="30" spans="1:27" ht="15">
      <c r="A30" s="7" t="s">
        <v>28</v>
      </c>
      <c r="B30" s="33">
        <v>25</v>
      </c>
      <c r="C30" s="33">
        <v>4</v>
      </c>
      <c r="D30" s="33">
        <v>19</v>
      </c>
      <c r="E30" s="33">
        <v>9</v>
      </c>
      <c r="F30" s="34">
        <v>5</v>
      </c>
      <c r="G30" s="33">
        <v>1</v>
      </c>
      <c r="H30" s="35">
        <v>4</v>
      </c>
      <c r="I30" s="33">
        <v>36</v>
      </c>
      <c r="J30" s="33">
        <v>2</v>
      </c>
      <c r="K30" s="33">
        <v>30</v>
      </c>
      <c r="L30" s="33">
        <v>12</v>
      </c>
      <c r="M30" s="34">
        <v>9</v>
      </c>
      <c r="N30" s="33">
        <v>1</v>
      </c>
      <c r="O30" s="35">
        <v>8</v>
      </c>
      <c r="P30" s="33">
        <v>38</v>
      </c>
      <c r="Q30" s="33">
        <v>32</v>
      </c>
      <c r="R30" s="34">
        <v>15</v>
      </c>
      <c r="S30" s="77">
        <v>13</v>
      </c>
      <c r="T30" s="84">
        <v>12</v>
      </c>
      <c r="U30" s="66">
        <f t="shared" si="0"/>
        <v>19</v>
      </c>
      <c r="V30" s="67">
        <f t="shared" si="7"/>
        <v>26.38888888888889</v>
      </c>
      <c r="W30" s="75">
        <f t="shared" si="8"/>
        <v>10.6590629395218</v>
      </c>
      <c r="X30"/>
      <c r="AA30"/>
    </row>
    <row r="31" spans="1:27" ht="15">
      <c r="A31" s="3" t="s">
        <v>26</v>
      </c>
      <c r="B31" s="33">
        <v>180</v>
      </c>
      <c r="C31" s="33">
        <v>21</v>
      </c>
      <c r="D31" s="33">
        <v>120</v>
      </c>
      <c r="E31" s="33">
        <v>10</v>
      </c>
      <c r="F31" s="34">
        <v>69</v>
      </c>
      <c r="G31" s="33">
        <v>10</v>
      </c>
      <c r="H31" s="35">
        <v>26</v>
      </c>
      <c r="I31" s="33">
        <v>224</v>
      </c>
      <c r="J31" s="33">
        <v>29</v>
      </c>
      <c r="K31" s="33">
        <v>129</v>
      </c>
      <c r="L31" s="33">
        <v>25</v>
      </c>
      <c r="M31" s="34">
        <v>79</v>
      </c>
      <c r="N31" s="33">
        <v>3</v>
      </c>
      <c r="O31" s="35">
        <v>22</v>
      </c>
      <c r="P31" s="33">
        <v>222</v>
      </c>
      <c r="Q31" s="33">
        <v>128</v>
      </c>
      <c r="R31" s="34">
        <v>80</v>
      </c>
      <c r="S31" s="77">
        <v>75</v>
      </c>
      <c r="T31" s="84">
        <v>90</v>
      </c>
      <c r="U31" s="66">
        <f t="shared" si="0"/>
        <v>110</v>
      </c>
      <c r="V31" s="67">
        <f>+(P31/I31)*B31</f>
        <v>178.39285714285714</v>
      </c>
      <c r="W31" s="75">
        <f t="shared" si="8"/>
        <v>71.32770499864633</v>
      </c>
      <c r="X31"/>
      <c r="AA31"/>
    </row>
    <row r="32" spans="1:27" ht="15.75" customHeight="1">
      <c r="A32" s="11" t="s">
        <v>9</v>
      </c>
      <c r="B32" s="48">
        <v>48</v>
      </c>
      <c r="C32" s="48">
        <v>1</v>
      </c>
      <c r="D32" s="48">
        <v>42</v>
      </c>
      <c r="E32" s="48">
        <v>15</v>
      </c>
      <c r="F32" s="49">
        <v>18</v>
      </c>
      <c r="G32" s="48">
        <v>2</v>
      </c>
      <c r="H32" s="50">
        <v>5</v>
      </c>
      <c r="I32" s="36">
        <v>49</v>
      </c>
      <c r="J32" s="36">
        <v>8</v>
      </c>
      <c r="K32" s="36">
        <v>41</v>
      </c>
      <c r="L32" s="36">
        <v>18</v>
      </c>
      <c r="M32" s="37">
        <v>19</v>
      </c>
      <c r="N32" s="36">
        <v>2</v>
      </c>
      <c r="O32" s="93">
        <v>2</v>
      </c>
      <c r="P32" s="36">
        <v>49</v>
      </c>
      <c r="Q32" s="36">
        <v>41</v>
      </c>
      <c r="R32" s="37">
        <v>22</v>
      </c>
      <c r="S32" s="79">
        <v>22</v>
      </c>
      <c r="T32" s="86">
        <v>25</v>
      </c>
      <c r="U32" s="66">
        <f t="shared" si="0"/>
        <v>36</v>
      </c>
      <c r="V32" s="67">
        <f t="shared" si="7"/>
        <v>48</v>
      </c>
      <c r="W32" s="75">
        <f t="shared" si="8"/>
        <v>18.197680712858094</v>
      </c>
      <c r="X32"/>
      <c r="AA32"/>
    </row>
    <row r="33" spans="1:27" ht="17.25" customHeight="1">
      <c r="A33" s="5" t="s">
        <v>6</v>
      </c>
      <c r="B33" s="18">
        <f aca="true" t="shared" si="9" ref="B33:H33">SUM(B24:B32)</f>
        <v>559</v>
      </c>
      <c r="C33" s="18">
        <f t="shared" si="9"/>
        <v>54</v>
      </c>
      <c r="D33" s="18">
        <f t="shared" si="9"/>
        <v>409</v>
      </c>
      <c r="E33" s="18">
        <f t="shared" si="9"/>
        <v>116</v>
      </c>
      <c r="F33" s="18">
        <f t="shared" si="9"/>
        <v>178</v>
      </c>
      <c r="G33" s="18">
        <f t="shared" si="9"/>
        <v>43</v>
      </c>
      <c r="H33" s="56">
        <f t="shared" si="9"/>
        <v>61</v>
      </c>
      <c r="I33" s="18">
        <f>SUM(I24:I32)</f>
        <v>674</v>
      </c>
      <c r="J33" s="18">
        <f aca="true" t="shared" si="10" ref="J33:O33">SUM(J24:J32)</f>
        <v>63</v>
      </c>
      <c r="K33" s="18">
        <f t="shared" si="10"/>
        <v>477</v>
      </c>
      <c r="L33" s="18">
        <f t="shared" si="10"/>
        <v>159</v>
      </c>
      <c r="M33" s="18">
        <f t="shared" si="10"/>
        <v>218</v>
      </c>
      <c r="N33" s="18">
        <f t="shared" si="10"/>
        <v>25</v>
      </c>
      <c r="O33" s="56">
        <f t="shared" si="10"/>
        <v>76</v>
      </c>
      <c r="P33" s="18">
        <f>SUM(P24:P32)</f>
        <v>684</v>
      </c>
      <c r="Q33" s="18">
        <f>SUM(Q24:Q32)</f>
        <v>487</v>
      </c>
      <c r="R33" s="18">
        <f>SUM(R24:R32)</f>
        <v>243</v>
      </c>
      <c r="S33" s="80">
        <f>SUM(S24:S32)</f>
        <v>233</v>
      </c>
      <c r="T33" s="89">
        <v>267</v>
      </c>
      <c r="U33" s="68">
        <f>SUM(U24:U32)</f>
        <v>391</v>
      </c>
      <c r="V33" s="69">
        <f>SUM(V24:V32)</f>
        <v>567.0452591567392</v>
      </c>
      <c r="W33" s="70">
        <f>SUM(W24:W32)</f>
        <v>212.77589535169867</v>
      </c>
      <c r="X33"/>
      <c r="AA33"/>
    </row>
    <row r="34" spans="1:27" ht="15">
      <c r="A34" s="12"/>
      <c r="B34" s="20"/>
      <c r="C34" s="20"/>
      <c r="D34" s="20"/>
      <c r="E34" s="20"/>
      <c r="F34" s="15"/>
      <c r="G34" s="20"/>
      <c r="H34" s="16"/>
      <c r="I34" s="20"/>
      <c r="J34" s="20"/>
      <c r="K34" s="20"/>
      <c r="L34" s="20"/>
      <c r="M34" s="15"/>
      <c r="N34" s="20"/>
      <c r="O34" s="16"/>
      <c r="P34" s="20"/>
      <c r="Q34" s="20"/>
      <c r="R34" s="15"/>
      <c r="S34" s="81"/>
      <c r="T34" s="90"/>
      <c r="U34" s="71"/>
      <c r="V34" s="72"/>
      <c r="W34" s="74"/>
      <c r="X34" s="1"/>
      <c r="Y34" s="1"/>
      <c r="AA34"/>
    </row>
    <row r="35" spans="1:61" ht="15.75">
      <c r="A35" s="5" t="s">
        <v>10</v>
      </c>
      <c r="B35" s="18">
        <f>B13+B22+B33</f>
        <v>888</v>
      </c>
      <c r="C35" s="18">
        <f aca="true" t="shared" si="11" ref="C35:H35">C13+C22+C33</f>
        <v>67</v>
      </c>
      <c r="D35" s="18">
        <f t="shared" si="11"/>
        <v>698</v>
      </c>
      <c r="E35" s="18">
        <f t="shared" si="11"/>
        <v>213</v>
      </c>
      <c r="F35" s="18">
        <f t="shared" si="11"/>
        <v>287</v>
      </c>
      <c r="G35" s="18">
        <f t="shared" si="11"/>
        <v>65</v>
      </c>
      <c r="H35" s="56">
        <f t="shared" si="11"/>
        <v>109</v>
      </c>
      <c r="I35" s="18">
        <f>I13+I22+I33</f>
        <v>1049</v>
      </c>
      <c r="J35" s="18">
        <f aca="true" t="shared" si="12" ref="J35:O35">J13+J22+J33</f>
        <v>82</v>
      </c>
      <c r="K35" s="18">
        <f t="shared" si="12"/>
        <v>785</v>
      </c>
      <c r="L35" s="18">
        <f t="shared" si="12"/>
        <v>260</v>
      </c>
      <c r="M35" s="18">
        <f t="shared" si="12"/>
        <v>337</v>
      </c>
      <c r="N35" s="18">
        <f t="shared" si="12"/>
        <v>52</v>
      </c>
      <c r="O35" s="56">
        <f t="shared" si="12"/>
        <v>139</v>
      </c>
      <c r="P35" s="18">
        <f>P13+P22+P33</f>
        <v>1066</v>
      </c>
      <c r="Q35" s="18">
        <f>Q13+Q22+Q33</f>
        <v>804</v>
      </c>
      <c r="R35" s="18">
        <f>R13+R22+R33</f>
        <v>399</v>
      </c>
      <c r="S35" s="82">
        <f>S13+S22+S33</f>
        <v>381</v>
      </c>
      <c r="T35" s="91">
        <f>T13+T22+T33</f>
        <v>414</v>
      </c>
      <c r="U35" s="68">
        <f>SUM(U13,U22,U33)</f>
        <v>632</v>
      </c>
      <c r="V35" s="69">
        <f>SUM(V13,V22,V33)</f>
        <v>898.3451281193866</v>
      </c>
      <c r="W35" s="70">
        <f>SUM(W13,W22,W33)</f>
        <v>339.30796064557273</v>
      </c>
      <c r="X35" s="29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6" ht="12.75">
      <c r="A36" s="98" t="s">
        <v>35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/>
      <c r="Z36" s="1"/>
      <c r="AA36" s="29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27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AA37"/>
    </row>
    <row r="38" spans="2:8" ht="12.75">
      <c r="B38" s="1"/>
      <c r="C38" s="1"/>
      <c r="D38" s="1"/>
      <c r="E38" s="1"/>
      <c r="F38" s="1"/>
      <c r="G38" s="1"/>
      <c r="H38" s="1"/>
    </row>
  </sheetData>
  <mergeCells count="10">
    <mergeCell ref="U1:V4"/>
    <mergeCell ref="W5:W6"/>
    <mergeCell ref="A36:W37"/>
    <mergeCell ref="S6:S7"/>
    <mergeCell ref="B6:G6"/>
    <mergeCell ref="I6:N6"/>
    <mergeCell ref="T5:T6"/>
    <mergeCell ref="P5:R6"/>
    <mergeCell ref="U5:U6"/>
    <mergeCell ref="V5:V6"/>
  </mergeCells>
  <printOptions gridLines="1" horizontalCentered="1" verticalCentered="1"/>
  <pageMargins left="0.15748031496062992" right="0.15748031496062992" top="0.1968503937007874" bottom="0.1968503937007874" header="0.2755905511811024" footer="0.15748031496062992"/>
  <pageSetup fitToHeight="1" fitToWidth="1" horizontalDpi="300" verticalDpi="300" orientation="landscape" paperSize="9" scale="80" r:id="rId1"/>
  <headerFooter alignWithMargins="0">
    <oddHeader>&amp;RENG06-P6d
8 November 2006</oddHeader>
    <oddFooter>&amp;R&amp;8PGT Applic Analysis FT (UK-EU) 12/09/06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Registry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Hammond</dc:creator>
  <cp:keywords/>
  <dc:description/>
  <cp:lastModifiedBy>adcjw2</cp:lastModifiedBy>
  <cp:lastPrinted>2006-11-01T16:28:30Z</cp:lastPrinted>
  <dcterms:created xsi:type="dcterms:W3CDTF">2000-02-03T11:42:09Z</dcterms:created>
  <dcterms:modified xsi:type="dcterms:W3CDTF">2006-11-01T16:50:33Z</dcterms:modified>
  <cp:category/>
  <cp:version/>
  <cp:contentType/>
  <cp:contentStatus/>
</cp:coreProperties>
</file>